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e\Downloads\"/>
    </mc:Choice>
  </mc:AlternateContent>
  <xr:revisionPtr revIDLastSave="0" documentId="8_{84DE2F51-CAF3-4205-B8FC-DA404446CA34}" xr6:coauthVersionLast="47" xr6:coauthVersionMax="47" xr10:uidLastSave="{00000000-0000-0000-0000-000000000000}"/>
  <bookViews>
    <workbookView xWindow="-110" yWindow="-110" windowWidth="19420" windowHeight="11500" xr2:uid="{D22BA602-2937-4131-96B2-1DAE366074DC}"/>
  </bookViews>
  <sheets>
    <sheet name="Client Data" sheetId="2" r:id="rId1"/>
    <sheet name="Chart of Accounts" sheetId="3" r:id="rId2"/>
    <sheet name="Journal Entries" sheetId="5" r:id="rId3"/>
    <sheet name="Financial Statements" sheetId="4" r:id="rId4"/>
    <sheet name="Managerial Reports" sheetId="6" r:id="rId5"/>
    <sheet name="Schedule C" sheetId="1" r:id="rId6"/>
  </sheets>
  <definedNames>
    <definedName name="_xlnm._FilterDatabase" localSheetId="0" hidden="1">'Client Data'!$A$1:$D$93</definedName>
    <definedName name="_xlnm._FilterDatabase" localSheetId="2" hidden="1">'Journal Entries'!$A$1:$F$189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38" i="1"/>
  <c r="L37" i="1"/>
  <c r="D6" i="4"/>
  <c r="G12" i="6" a="1"/>
  <c r="G12" i="6" s="1"/>
  <c r="G11" i="6" a="1"/>
  <c r="G11" i="6" s="1"/>
  <c r="G10" i="6" a="1"/>
  <c r="G10" i="6" s="1"/>
  <c r="G9" i="6" a="1"/>
  <c r="G9" i="6" s="1"/>
  <c r="G8" i="6" a="1"/>
  <c r="G8" i="6" s="1"/>
  <c r="G7" i="6" a="1"/>
  <c r="G7" i="6" s="1"/>
  <c r="G6" i="6" a="1"/>
  <c r="G6" i="6" s="1"/>
  <c r="G5" i="6" a="1"/>
  <c r="G5" i="6" s="1"/>
  <c r="G4" i="6" a="1"/>
  <c r="G4" i="6" s="1"/>
  <c r="G3" i="6" a="1"/>
  <c r="G3" i="6" s="1"/>
  <c r="G2" i="6" a="1"/>
  <c r="G2" i="6" s="1"/>
  <c r="F12" i="6" a="1"/>
  <c r="F12" i="6" s="1"/>
  <c r="F11" i="6" a="1"/>
  <c r="F11" i="6" s="1"/>
  <c r="F10" i="6" a="1"/>
  <c r="F10" i="6" s="1"/>
  <c r="F9" i="6" a="1"/>
  <c r="F9" i="6" s="1"/>
  <c r="F8" i="6" a="1"/>
  <c r="F8" i="6" s="1"/>
  <c r="F7" i="6" a="1"/>
  <c r="F7" i="6" s="1"/>
  <c r="F6" i="6" a="1"/>
  <c r="F6" i="6" s="1"/>
  <c r="F5" i="6" a="1"/>
  <c r="F5" i="6" s="1"/>
  <c r="F4" i="6" a="1"/>
  <c r="F4" i="6" s="1"/>
  <c r="F3" i="6" a="1"/>
  <c r="F3" i="6" s="1"/>
  <c r="F2" i="6" a="1"/>
  <c r="F2" i="6" s="1"/>
  <c r="E12" i="6"/>
  <c r="E2" i="6"/>
  <c r="D3" i="6"/>
  <c r="D4" i="6"/>
  <c r="D5" i="6"/>
  <c r="D6" i="6"/>
  <c r="D7" i="6"/>
  <c r="D8" i="6"/>
  <c r="D9" i="6"/>
  <c r="D10" i="6"/>
  <c r="D11" i="6"/>
  <c r="D12" i="6"/>
  <c r="D2" i="6"/>
  <c r="C3" i="6"/>
  <c r="C4" i="6"/>
  <c r="C5" i="6"/>
  <c r="C6" i="6"/>
  <c r="C7" i="6"/>
  <c r="C8" i="6"/>
  <c r="C9" i="6"/>
  <c r="C10" i="6"/>
  <c r="C11" i="6"/>
  <c r="C12" i="6"/>
  <c r="C2" i="6"/>
  <c r="B3" i="6"/>
  <c r="E3" i="6" s="1"/>
  <c r="B4" i="6"/>
  <c r="E4" i="6" s="1"/>
  <c r="B5" i="6"/>
  <c r="E5" i="6" s="1"/>
  <c r="B6" i="6"/>
  <c r="E6" i="6" s="1"/>
  <c r="B7" i="6"/>
  <c r="B8" i="6"/>
  <c r="B9" i="6"/>
  <c r="B10" i="6"/>
  <c r="B11" i="6"/>
  <c r="B12" i="6"/>
  <c r="B2" i="6"/>
  <c r="I13" i="4"/>
  <c r="L80" i="1" s="1"/>
  <c r="I14" i="4"/>
  <c r="L15" i="1" s="1"/>
  <c r="I15" i="4"/>
  <c r="L31" i="1" s="1"/>
  <c r="I16" i="4"/>
  <c r="L32" i="1" s="1"/>
  <c r="I17" i="4"/>
  <c r="L28" i="1" s="1"/>
  <c r="I18" i="4"/>
  <c r="L10" i="1" s="1"/>
  <c r="I19" i="4"/>
  <c r="L82" i="1" s="1"/>
  <c r="I12" i="4"/>
  <c r="L78" i="1" s="1"/>
  <c r="I8" i="4"/>
  <c r="L7" i="1" s="1"/>
  <c r="I7" i="4"/>
  <c r="I6" i="4"/>
  <c r="I9" i="4" s="1"/>
  <c r="D17" i="4"/>
  <c r="D7" i="4"/>
  <c r="D8" i="4"/>
  <c r="D9" i="4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L95" i="1" l="1"/>
  <c r="L35" i="1" s="1"/>
  <c r="L2" i="1"/>
  <c r="L4" i="1" s="1"/>
  <c r="L6" i="1" s="1"/>
  <c r="L8" i="1" s="1"/>
  <c r="E9" i="6"/>
  <c r="E8" i="6"/>
  <c r="E7" i="6"/>
  <c r="E11" i="6"/>
  <c r="E10" i="6"/>
  <c r="K13" i="6"/>
  <c r="H13" i="6"/>
  <c r="I20" i="4"/>
  <c r="I22" i="4" s="1"/>
  <c r="D18" i="4" s="1"/>
  <c r="D19" i="4" s="1"/>
  <c r="D22" i="4" s="1"/>
  <c r="D1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<sst xmlns="http://schemas.openxmlformats.org/spreadsheetml/2006/main" count="662" uniqueCount="139">
  <si>
    <t>Date</t>
  </si>
  <si>
    <t>Project</t>
  </si>
  <si>
    <t>Category</t>
  </si>
  <si>
    <t>Amount</t>
  </si>
  <si>
    <t>Camera Equipment</t>
  </si>
  <si>
    <t>Office Equipment</t>
  </si>
  <si>
    <t>Office Supplies</t>
  </si>
  <si>
    <t>Software Expense</t>
  </si>
  <si>
    <t>Website Expense</t>
  </si>
  <si>
    <t>Advertising</t>
  </si>
  <si>
    <t>Initial Deposit</t>
  </si>
  <si>
    <t>Travel Expense</t>
  </si>
  <si>
    <t>Meals</t>
  </si>
  <si>
    <t>Equipment Expense</t>
  </si>
  <si>
    <t>Final Payment</t>
  </si>
  <si>
    <t>Travel Reimbursement</t>
  </si>
  <si>
    <t>GL Code</t>
  </si>
  <si>
    <t>Category Name</t>
  </si>
  <si>
    <t>Account Type</t>
  </si>
  <si>
    <t>Cash</t>
  </si>
  <si>
    <t>Asset</t>
  </si>
  <si>
    <t>Accumulated Depreciation</t>
  </si>
  <si>
    <t>Contra-Asset</t>
  </si>
  <si>
    <t>Owner Contributions</t>
  </si>
  <si>
    <t>Equity</t>
  </si>
  <si>
    <t>Retained Earnings</t>
  </si>
  <si>
    <t>Income</t>
  </si>
  <si>
    <t>Expense</t>
  </si>
  <si>
    <t>Depreciation</t>
  </si>
  <si>
    <t>Journal Entry</t>
  </si>
  <si>
    <t>Debit/Credit</t>
  </si>
  <si>
    <t>Debit</t>
  </si>
  <si>
    <t>Credit</t>
  </si>
  <si>
    <t>Balance Sheet</t>
  </si>
  <si>
    <t>Income Statement</t>
  </si>
  <si>
    <t>As of 12/31/2022</t>
  </si>
  <si>
    <t>For the year ended 12/31/2022</t>
  </si>
  <si>
    <t>Assets</t>
  </si>
  <si>
    <t>Gross Income</t>
  </si>
  <si>
    <t>Total Assets</t>
  </si>
  <si>
    <t>Liabilities</t>
  </si>
  <si>
    <t>Total Liabilities</t>
  </si>
  <si>
    <t>Total Equity</t>
  </si>
  <si>
    <t>Total Expense</t>
  </si>
  <si>
    <t>Total Liabilities and Equity</t>
  </si>
  <si>
    <t>Net Income</t>
  </si>
  <si>
    <t>Project Net Income</t>
  </si>
  <si>
    <t>Travel Expense Occurrence</t>
  </si>
  <si>
    <t>Travel Reimbursement Collected</t>
  </si>
  <si>
    <t>Days To Collect</t>
  </si>
  <si>
    <t>Project Completion</t>
  </si>
  <si>
    <t>Final Payment Collected</t>
  </si>
  <si>
    <t>Not Completed</t>
  </si>
  <si>
    <t>Average Collection Period</t>
  </si>
  <si>
    <t>Part I</t>
  </si>
  <si>
    <t xml:space="preserve">     Income</t>
  </si>
  <si>
    <t>Gross receipts or sales</t>
  </si>
  <si>
    <t>Returns and allowances</t>
  </si>
  <si>
    <t>Subtract line 2 from line 1</t>
  </si>
  <si>
    <t>Cost of goods sold (from line 42)</t>
  </si>
  <si>
    <r>
      <rPr>
        <b/>
        <sz val="11"/>
        <color theme="1"/>
        <rFont val="Calibri"/>
        <family val="2"/>
        <scheme val="minor"/>
      </rPr>
      <t>Gross profit.</t>
    </r>
    <r>
      <rPr>
        <sz val="11"/>
        <color theme="1"/>
        <rFont val="Calibri"/>
        <family val="2"/>
        <scheme val="minor"/>
      </rPr>
      <t xml:space="preserve"> Subtract line 4 from line 3</t>
    </r>
  </si>
  <si>
    <t>Other income</t>
  </si>
  <si>
    <r>
      <rPr>
        <b/>
        <sz val="11"/>
        <color theme="1"/>
        <rFont val="Calibri"/>
        <family val="2"/>
        <scheme val="minor"/>
      </rPr>
      <t>Gross income.</t>
    </r>
    <r>
      <rPr>
        <sz val="11"/>
        <color theme="1"/>
        <rFont val="Calibri"/>
        <family val="2"/>
        <scheme val="minor"/>
      </rPr>
      <t xml:space="preserve"> Add lines 5 and 6</t>
    </r>
  </si>
  <si>
    <t>Part II</t>
  </si>
  <si>
    <t xml:space="preserve">     Expenses</t>
  </si>
  <si>
    <t>Car and truck expenses</t>
  </si>
  <si>
    <t>Commissions and fees</t>
  </si>
  <si>
    <t>Contract labor</t>
  </si>
  <si>
    <t>Depletion</t>
  </si>
  <si>
    <t>Depreciation and section 179 expense deduction</t>
  </si>
  <si>
    <t>Employee benefit programs</t>
  </si>
  <si>
    <t>Insurance (other than health)</t>
  </si>
  <si>
    <t>Interest</t>
  </si>
  <si>
    <t>a</t>
  </si>
  <si>
    <t>Mortgage</t>
  </si>
  <si>
    <t>16a</t>
  </si>
  <si>
    <t>b</t>
  </si>
  <si>
    <t>Other</t>
  </si>
  <si>
    <t>16b</t>
  </si>
  <si>
    <t>Legal and professional services</t>
  </si>
  <si>
    <t>Office expense</t>
  </si>
  <si>
    <t>Pension and profit-sharing plans</t>
  </si>
  <si>
    <t>Rent or lease</t>
  </si>
  <si>
    <t>Vehicles, machinery, and equipment</t>
  </si>
  <si>
    <t>20a</t>
  </si>
  <si>
    <t>Other business property</t>
  </si>
  <si>
    <t>20b</t>
  </si>
  <si>
    <t>Repairs and maintenance</t>
  </si>
  <si>
    <t>Supplies</t>
  </si>
  <si>
    <t>Taxes and licenses</t>
  </si>
  <si>
    <t>Travel and meals</t>
  </si>
  <si>
    <t>Travel</t>
  </si>
  <si>
    <t>24a</t>
  </si>
  <si>
    <t>Deductible meals</t>
  </si>
  <si>
    <t>24b</t>
  </si>
  <si>
    <t>Utilities</t>
  </si>
  <si>
    <t>Wages (less employment credits)</t>
  </si>
  <si>
    <t>27a</t>
  </si>
  <si>
    <t>Other expenses</t>
  </si>
  <si>
    <t xml:space="preserve">b  </t>
  </si>
  <si>
    <t>Reserved for futrue use</t>
  </si>
  <si>
    <t>27b</t>
  </si>
  <si>
    <r>
      <rPr>
        <b/>
        <sz val="11"/>
        <color theme="1"/>
        <rFont val="Calibri"/>
        <family val="2"/>
        <scheme val="minor"/>
      </rPr>
      <t>Total expenses.</t>
    </r>
    <r>
      <rPr>
        <sz val="11"/>
        <color theme="1"/>
        <rFont val="Calibri"/>
        <family val="2"/>
        <scheme val="minor"/>
      </rPr>
      <t xml:space="preserve"> Add lines 8 through 27a</t>
    </r>
  </si>
  <si>
    <t>Tentative profit or (loss). Subtract line 28 from line 7</t>
  </si>
  <si>
    <t>Expenses for business use of your home.</t>
  </si>
  <si>
    <t>Simplified method filers only:</t>
  </si>
  <si>
    <t>Enter the total square footage of (a) your home:</t>
  </si>
  <si>
    <t>Enter the part of your home used for business:</t>
  </si>
  <si>
    <r>
      <rPr>
        <b/>
        <sz val="11"/>
        <color theme="1"/>
        <rFont val="Calibri"/>
        <family val="2"/>
        <scheme val="minor"/>
      </rPr>
      <t xml:space="preserve">Net profit or (loss). </t>
    </r>
    <r>
      <rPr>
        <sz val="11"/>
        <color theme="1"/>
        <rFont val="Calibri"/>
        <family val="2"/>
        <scheme val="minor"/>
      </rPr>
      <t>Subtract line 30 from line 29.</t>
    </r>
  </si>
  <si>
    <r>
      <t xml:space="preserve">   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If a profit, enter on both </t>
    </r>
    <r>
      <rPr>
        <b/>
        <sz val="11"/>
        <color theme="1"/>
        <rFont val="Calibri"/>
        <family val="2"/>
        <scheme val="minor"/>
      </rPr>
      <t>Schedule 1 (Form 1040), line 3</t>
    </r>
    <r>
      <rPr>
        <sz val="11"/>
        <color theme="1"/>
        <rFont val="Calibri"/>
        <family val="2"/>
        <scheme val="minor"/>
      </rPr>
      <t>, and on</t>
    </r>
  </si>
  <si>
    <r>
      <t xml:space="preserve">     </t>
    </r>
    <r>
      <rPr>
        <b/>
        <sz val="11"/>
        <color theme="1"/>
        <rFont val="Calibri"/>
        <family val="2"/>
        <scheme val="minor"/>
      </rPr>
      <t>Schedule SE, line 2.</t>
    </r>
    <r>
      <rPr>
        <sz val="11"/>
        <color theme="1"/>
        <rFont val="Calibri"/>
        <family val="2"/>
        <scheme val="minor"/>
      </rPr>
      <t xml:space="preserve"> Estates and trusts, enter on </t>
    </r>
    <r>
      <rPr>
        <b/>
        <sz val="11"/>
        <color theme="1"/>
        <rFont val="Calibri"/>
        <family val="2"/>
        <scheme val="minor"/>
      </rPr>
      <t>Form 1041, line 3.</t>
    </r>
  </si>
  <si>
    <r>
      <t xml:space="preserve">   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If a loss, you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go to line 32.</t>
    </r>
  </si>
  <si>
    <t>If you have a loss, check the box that describes your investment in this activity.</t>
  </si>
  <si>
    <r>
      <t xml:space="preserve">   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If you checked 32a, enter the loss on both </t>
    </r>
    <r>
      <rPr>
        <b/>
        <sz val="11"/>
        <color theme="1"/>
        <rFont val="Calibri"/>
        <family val="2"/>
        <scheme val="minor"/>
      </rPr>
      <t>Schedule 1 (Form 1040), Line 3</t>
    </r>
    <r>
      <rPr>
        <sz val="11"/>
        <color theme="1"/>
        <rFont val="Calibri"/>
        <family val="2"/>
        <scheme val="minor"/>
      </rPr>
      <t>, and</t>
    </r>
  </si>
  <si>
    <r>
      <t xml:space="preserve">     on </t>
    </r>
    <r>
      <rPr>
        <b/>
        <sz val="11"/>
        <color theme="1"/>
        <rFont val="Calibri"/>
        <family val="2"/>
        <scheme val="minor"/>
      </rPr>
      <t>Schedule SE, line 2.</t>
    </r>
    <r>
      <rPr>
        <sz val="11"/>
        <color theme="1"/>
        <rFont val="Calibri"/>
        <family val="2"/>
        <scheme val="minor"/>
      </rPr>
      <t xml:space="preserve"> Estates and trusts, enter on </t>
    </r>
    <r>
      <rPr>
        <b/>
        <sz val="11"/>
        <color theme="1"/>
        <rFont val="Calibri"/>
        <family val="2"/>
        <scheme val="minor"/>
      </rPr>
      <t>Form 1041, line 3.</t>
    </r>
  </si>
  <si>
    <t>32a</t>
  </si>
  <si>
    <r>
      <t xml:space="preserve">   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If you checked 32b, you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attach </t>
    </r>
    <r>
      <rPr>
        <b/>
        <sz val="11"/>
        <color theme="1"/>
        <rFont val="Calibri"/>
        <family val="2"/>
        <scheme val="minor"/>
      </rPr>
      <t>Form 6198.</t>
    </r>
    <r>
      <rPr>
        <sz val="11"/>
        <color theme="1"/>
        <rFont val="Calibri"/>
        <family val="2"/>
        <scheme val="minor"/>
      </rPr>
      <t xml:space="preserve"> Your loss may be limited.</t>
    </r>
  </si>
  <si>
    <t>32b</t>
  </si>
  <si>
    <t>Part III</t>
  </si>
  <si>
    <t xml:space="preserve">     Cost of Goods Sold</t>
  </si>
  <si>
    <t>Method(s) used to value closing inventory</t>
  </si>
  <si>
    <t>c</t>
  </si>
  <si>
    <t>Was there any change in determining quantities, costs, or valuations between opening</t>
  </si>
  <si>
    <t>and closing inventory? If "Yes," attach explanation</t>
  </si>
  <si>
    <t>Inventory at beginning of year.</t>
  </si>
  <si>
    <t>Purchases less cost of items withdrawn for personal use</t>
  </si>
  <si>
    <t>Cost of labor. Do not include any amounts paid to yourself</t>
  </si>
  <si>
    <t>Materials and supplies</t>
  </si>
  <si>
    <t>Other costs</t>
  </si>
  <si>
    <t>Add lines 35 through 39</t>
  </si>
  <si>
    <t>Inventory at end of year</t>
  </si>
  <si>
    <r>
      <t>Cost of goods sold.</t>
    </r>
    <r>
      <rPr>
        <sz val="11"/>
        <color theme="1"/>
        <rFont val="Calibri"/>
        <family val="2"/>
        <scheme val="minor"/>
      </rPr>
      <t xml:space="preserve"> Subtract line 41 from line 40. Enter the result here and on line 4</t>
    </r>
  </si>
  <si>
    <t>Part IV</t>
  </si>
  <si>
    <r>
      <t xml:space="preserve">     Information on Your Vehicle. </t>
    </r>
    <r>
      <rPr>
        <sz val="11"/>
        <color theme="1"/>
        <rFont val="Calibri"/>
        <family val="2"/>
        <scheme val="minor"/>
      </rPr>
      <t xml:space="preserve">Complete this part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>if you are claiming car or truck expenses on line 9 and are not required</t>
    </r>
  </si>
  <si>
    <t xml:space="preserve">      to file Form 4562 for this business. See the instructions for line 13 to find out if you must file Form 4562.</t>
  </si>
  <si>
    <t>Part V</t>
  </si>
  <si>
    <r>
      <t xml:space="preserve">     Other Expenses. </t>
    </r>
    <r>
      <rPr>
        <sz val="11"/>
        <color theme="1"/>
        <rFont val="Calibri"/>
        <family val="2"/>
        <scheme val="minor"/>
      </rPr>
      <t>List below business expenses not included on lines 8-26 or line 30.</t>
    </r>
  </si>
  <si>
    <r>
      <t xml:space="preserve">Total other expneses. </t>
    </r>
    <r>
      <rPr>
        <sz val="11"/>
        <color theme="1"/>
        <rFont val="Calibri"/>
        <family val="2"/>
        <scheme val="minor"/>
      </rPr>
      <t>Enter here and on line 27a</t>
    </r>
  </si>
  <si>
    <t>Uncollected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</si>
</sst>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9" xfId="0" applyFont="1" applyBorder="1"/>
    <xf numFmtId="0" fontId="0" fillId="4" borderId="8" xfId="0" applyFill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0" fillId="5" borderId="8" xfId="0" applyFill="1" applyBorder="1"/>
    <xf numFmtId="0" fontId="0" fillId="5" borderId="12" xfId="0" applyFill="1" applyBorder="1"/>
    <xf numFmtId="0" fontId="0" fillId="0" borderId="7" xfId="0" applyBorder="1"/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0" borderId="14" xfId="0" applyBorder="1"/>
    <xf numFmtId="0" fontId="2" fillId="0" borderId="2" xfId="0" applyFont="1" applyBorder="1"/>
    <xf numFmtId="0" fontId="0" fillId="0" borderId="2" xfId="0" applyBorder="1"/>
    <xf numFmtId="0" fontId="3" fillId="0" borderId="0" xfId="0" applyFont="1"/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0" borderId="10" xfId="0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3" borderId="4" xfId="1" applyNumberFormat="1" applyFont="1" applyFill="1" applyBorder="1"/>
    <xf numFmtId="164" fontId="0" fillId="0" borderId="0" xfId="1" applyNumberFormat="1" applyFont="1"/>
    <xf numFmtId="164" fontId="0" fillId="3" borderId="10" xfId="1" applyNumberFormat="1" applyFont="1" applyFill="1" applyBorder="1"/>
    <xf numFmtId="164" fontId="3" fillId="3" borderId="10" xfId="1" applyNumberFormat="1" applyFont="1" applyFill="1" applyBorder="1"/>
    <xf numFmtId="164" fontId="0" fillId="4" borderId="10" xfId="1" applyNumberFormat="1" applyFont="1" applyFill="1" applyBorder="1"/>
    <xf numFmtId="164" fontId="0" fillId="5" borderId="0" xfId="1" applyNumberFormat="1" applyFont="1" applyFill="1"/>
    <xf numFmtId="164" fontId="0" fillId="3" borderId="3" xfId="1" applyNumberFormat="1" applyFont="1" applyFill="1" applyBorder="1"/>
    <xf numFmtId="164" fontId="2" fillId="5" borderId="1" xfId="1" applyNumberFormat="1" applyFont="1" applyFill="1" applyBorder="1" applyAlignment="1">
      <alignment vertical="top"/>
    </xf>
    <xf numFmtId="164" fontId="0" fillId="0" borderId="13" xfId="1" applyNumberFormat="1" applyFont="1" applyBorder="1"/>
    <xf numFmtId="164" fontId="0" fillId="0" borderId="14" xfId="1" applyNumberFormat="1" applyFont="1" applyBorder="1"/>
    <xf numFmtId="165" fontId="3" fillId="0" borderId="0" xfId="2" applyNumberFormat="1" applyFont="1" applyAlignment="1">
      <alignment vertical="center" wrapText="1"/>
    </xf>
    <xf numFmtId="165" fontId="0" fillId="0" borderId="0" xfId="2" applyNumberFormat="1" applyFont="1"/>
    <xf numFmtId="0" fontId="2" fillId="0" borderId="1" xfId="0" applyFont="1" applyBorder="1" applyAlignment="1">
      <alignment horizontal="center"/>
    </xf>
    <xf numFmtId="165" fontId="0" fillId="0" borderId="12" xfId="0" applyNumberFormat="1" applyBorder="1"/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165" fontId="0" fillId="0" borderId="9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3" fillId="0" borderId="0" xfId="2" applyNumberFormat="1" applyFont="1" applyFill="1" applyAlignment="1">
      <alignment vertical="center" wrapText="1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165" fontId="0" fillId="0" borderId="5" xfId="2" applyNumberFormat="1" applyFont="1" applyBorder="1"/>
    <xf numFmtId="165" fontId="0" fillId="0" borderId="5" xfId="0" applyNumberFormat="1" applyBorder="1"/>
    <xf numFmtId="0" fontId="2" fillId="0" borderId="0" xfId="0" applyFont="1" applyBorder="1" applyAlignment="1">
      <alignment horizontal="center"/>
    </xf>
    <xf numFmtId="14" fontId="0" fillId="0" borderId="1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47</xdr:row>
          <xdr:rowOff>184150</xdr:rowOff>
        </xdr:from>
        <xdr:to>
          <xdr:col>11</xdr:col>
          <xdr:colOff>1485900</xdr:colOff>
          <xdr:row>49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 investment is at risk.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48</xdr:row>
          <xdr:rowOff>171450</xdr:rowOff>
        </xdr:from>
        <xdr:to>
          <xdr:col>12</xdr:col>
          <xdr:colOff>19050</xdr:colOff>
          <xdr:row>50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Some investment is not at risk.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50</xdr:row>
          <xdr:rowOff>184150</xdr:rowOff>
        </xdr:from>
        <xdr:to>
          <xdr:col>11</xdr:col>
          <xdr:colOff>1498600</xdr:colOff>
          <xdr:row>52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0</xdr:rowOff>
        </xdr:from>
        <xdr:to>
          <xdr:col>11</xdr:col>
          <xdr:colOff>1504950</xdr:colOff>
          <xdr:row>53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5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Lower of cost or market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0</xdr:rowOff>
        </xdr:from>
        <xdr:to>
          <xdr:col>11</xdr:col>
          <xdr:colOff>1504950</xdr:colOff>
          <xdr:row>54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5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(Attach explanation)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84E5-DF00-4538-BB51-593C8436E51A}">
  <sheetPr>
    <tabColor rgb="FFC00000"/>
  </sheetPr>
  <dimension ref="A1:G93"/>
  <sheetViews>
    <sheetView tabSelected="1" topLeftCell="A24" workbookViewId="0">
      <selection activeCell="E96" sqref="E96"/>
    </sheetView>
  </sheetViews>
  <sheetFormatPr defaultColWidth="9.1796875" defaultRowHeight="14.5" x14ac:dyDescent="0.35"/>
  <cols>
    <col min="1" max="1" width="10.7265625" style="22" bestFit="1" customWidth="1"/>
    <col min="2" max="2" width="7.26953125" style="53" bestFit="1" customWidth="1"/>
    <col min="3" max="3" width="21.54296875" style="22" bestFit="1" customWidth="1"/>
    <col min="4" max="4" width="8.1796875" style="22" bestFit="1" customWidth="1"/>
    <col min="5" max="5" width="9.1796875" style="22"/>
    <col min="6" max="6" width="9" style="22" bestFit="1" customWidth="1"/>
    <col min="7" max="16384" width="9.1796875" style="22"/>
  </cols>
  <sheetData>
    <row r="1" spans="1:7" x14ac:dyDescent="0.35">
      <c r="A1" s="55" t="s">
        <v>0</v>
      </c>
      <c r="B1" s="55" t="s">
        <v>1</v>
      </c>
      <c r="C1" s="55" t="s">
        <v>2</v>
      </c>
      <c r="D1" s="55" t="s">
        <v>3</v>
      </c>
    </row>
    <row r="2" spans="1:7" x14ac:dyDescent="0.35">
      <c r="A2" s="23">
        <v>44682</v>
      </c>
      <c r="B2" s="56"/>
      <c r="C2" s="24" t="s">
        <v>4</v>
      </c>
      <c r="D2" s="57">
        <v>1200</v>
      </c>
      <c r="G2"/>
    </row>
    <row r="3" spans="1:7" x14ac:dyDescent="0.35">
      <c r="A3" s="23">
        <v>44684</v>
      </c>
      <c r="B3" s="56"/>
      <c r="C3" s="24" t="s">
        <v>4</v>
      </c>
      <c r="D3" s="57">
        <v>2100</v>
      </c>
      <c r="G3"/>
    </row>
    <row r="4" spans="1:7" x14ac:dyDescent="0.35">
      <c r="A4" s="23">
        <v>44686</v>
      </c>
      <c r="B4" s="56"/>
      <c r="C4" s="24" t="s">
        <v>5</v>
      </c>
      <c r="D4" s="57">
        <v>1300</v>
      </c>
      <c r="G4"/>
    </row>
    <row r="5" spans="1:7" x14ac:dyDescent="0.35">
      <c r="A5" s="23">
        <v>44688</v>
      </c>
      <c r="B5" s="56"/>
      <c r="C5" s="24" t="s">
        <v>5</v>
      </c>
      <c r="D5" s="57">
        <v>100</v>
      </c>
      <c r="G5"/>
    </row>
    <row r="6" spans="1:7" x14ac:dyDescent="0.35">
      <c r="A6" s="23">
        <v>44689</v>
      </c>
      <c r="B6" s="56"/>
      <c r="C6" s="24" t="s">
        <v>6</v>
      </c>
      <c r="D6" s="57">
        <v>78</v>
      </c>
      <c r="G6"/>
    </row>
    <row r="7" spans="1:7" x14ac:dyDescent="0.35">
      <c r="A7" s="23">
        <v>44692</v>
      </c>
      <c r="B7" s="56"/>
      <c r="C7" s="24" t="s">
        <v>7</v>
      </c>
      <c r="D7" s="57">
        <v>20</v>
      </c>
      <c r="G7"/>
    </row>
    <row r="8" spans="1:7" x14ac:dyDescent="0.35">
      <c r="A8" s="23">
        <v>44695</v>
      </c>
      <c r="B8" s="56"/>
      <c r="C8" s="24" t="s">
        <v>7</v>
      </c>
      <c r="D8" s="57">
        <v>18</v>
      </c>
      <c r="G8"/>
    </row>
    <row r="9" spans="1:7" x14ac:dyDescent="0.35">
      <c r="A9" s="23">
        <v>44698</v>
      </c>
      <c r="B9" s="56"/>
      <c r="C9" s="24" t="s">
        <v>8</v>
      </c>
      <c r="D9" s="57">
        <v>25</v>
      </c>
      <c r="G9"/>
    </row>
    <row r="10" spans="1:7" x14ac:dyDescent="0.35">
      <c r="A10" s="23">
        <v>44702</v>
      </c>
      <c r="B10" s="56"/>
      <c r="C10" s="24" t="s">
        <v>9</v>
      </c>
      <c r="D10" s="57">
        <v>125</v>
      </c>
      <c r="G10"/>
    </row>
    <row r="11" spans="1:7" x14ac:dyDescent="0.35">
      <c r="A11" s="23">
        <v>44706</v>
      </c>
      <c r="B11" s="56">
        <v>1</v>
      </c>
      <c r="C11" s="24" t="s">
        <v>10</v>
      </c>
      <c r="D11" s="57">
        <v>500</v>
      </c>
      <c r="G11"/>
    </row>
    <row r="12" spans="1:7" x14ac:dyDescent="0.35">
      <c r="A12" s="23">
        <v>44709</v>
      </c>
      <c r="B12" s="56">
        <v>1</v>
      </c>
      <c r="C12" s="24" t="s">
        <v>11</v>
      </c>
      <c r="D12" s="57">
        <v>43</v>
      </c>
      <c r="G12"/>
    </row>
    <row r="13" spans="1:7" x14ac:dyDescent="0.35">
      <c r="A13" s="23">
        <v>44712</v>
      </c>
      <c r="B13" s="56"/>
      <c r="C13" s="24" t="s">
        <v>12</v>
      </c>
      <c r="D13" s="57">
        <v>18</v>
      </c>
      <c r="G13"/>
    </row>
    <row r="14" spans="1:7" x14ac:dyDescent="0.35">
      <c r="A14" s="23">
        <v>44713</v>
      </c>
      <c r="B14" s="56"/>
      <c r="C14" s="24" t="s">
        <v>13</v>
      </c>
      <c r="D14" s="57">
        <v>65</v>
      </c>
      <c r="G14"/>
    </row>
    <row r="15" spans="1:7" x14ac:dyDescent="0.35">
      <c r="A15" s="23">
        <v>44715</v>
      </c>
      <c r="B15" s="56">
        <v>2</v>
      </c>
      <c r="C15" s="24" t="s">
        <v>10</v>
      </c>
      <c r="D15" s="57">
        <v>500</v>
      </c>
      <c r="G15"/>
    </row>
    <row r="16" spans="1:7" x14ac:dyDescent="0.35">
      <c r="A16" s="23">
        <v>44717</v>
      </c>
      <c r="B16" s="56">
        <v>1</v>
      </c>
      <c r="C16" s="24" t="s">
        <v>14</v>
      </c>
      <c r="D16" s="57">
        <v>500</v>
      </c>
      <c r="G16"/>
    </row>
    <row r="17" spans="1:4" x14ac:dyDescent="0.35">
      <c r="A17" s="23">
        <v>44719</v>
      </c>
      <c r="B17" s="56">
        <v>2</v>
      </c>
      <c r="C17" s="24" t="s">
        <v>11</v>
      </c>
      <c r="D17" s="57">
        <v>56</v>
      </c>
    </row>
    <row r="18" spans="1:4" x14ac:dyDescent="0.35">
      <c r="A18" s="23">
        <v>44721</v>
      </c>
      <c r="B18" s="56">
        <v>1</v>
      </c>
      <c r="C18" s="24" t="s">
        <v>15</v>
      </c>
      <c r="D18" s="57">
        <v>43</v>
      </c>
    </row>
    <row r="19" spans="1:4" x14ac:dyDescent="0.35">
      <c r="A19" s="23">
        <v>44723</v>
      </c>
      <c r="B19" s="56"/>
      <c r="C19" s="24" t="s">
        <v>7</v>
      </c>
      <c r="D19" s="57">
        <v>20</v>
      </c>
    </row>
    <row r="20" spans="1:4" x14ac:dyDescent="0.35">
      <c r="A20" s="23">
        <v>44726</v>
      </c>
      <c r="B20" s="56"/>
      <c r="C20" s="24" t="s">
        <v>7</v>
      </c>
      <c r="D20" s="57">
        <v>18</v>
      </c>
    </row>
    <row r="21" spans="1:4" x14ac:dyDescent="0.35">
      <c r="A21" s="23">
        <v>44729</v>
      </c>
      <c r="B21" s="56"/>
      <c r="C21" s="24" t="s">
        <v>8</v>
      </c>
      <c r="D21" s="57">
        <v>25</v>
      </c>
    </row>
    <row r="22" spans="1:4" x14ac:dyDescent="0.35">
      <c r="A22" s="23">
        <v>44733</v>
      </c>
      <c r="B22" s="56"/>
      <c r="C22" s="24" t="s">
        <v>12</v>
      </c>
      <c r="D22" s="57">
        <v>22</v>
      </c>
    </row>
    <row r="23" spans="1:4" x14ac:dyDescent="0.35">
      <c r="A23" s="23">
        <v>44737</v>
      </c>
      <c r="B23" s="56">
        <v>2</v>
      </c>
      <c r="C23" s="24" t="s">
        <v>15</v>
      </c>
      <c r="D23" s="57">
        <v>56</v>
      </c>
    </row>
    <row r="24" spans="1:4" x14ac:dyDescent="0.35">
      <c r="A24" s="23">
        <v>44740</v>
      </c>
      <c r="B24" s="56"/>
      <c r="C24" s="24" t="s">
        <v>9</v>
      </c>
      <c r="D24" s="57">
        <v>75</v>
      </c>
    </row>
    <row r="25" spans="1:4" x14ac:dyDescent="0.35">
      <c r="A25" s="23">
        <v>44742</v>
      </c>
      <c r="B25" s="56">
        <v>3</v>
      </c>
      <c r="C25" s="24" t="s">
        <v>10</v>
      </c>
      <c r="D25" s="57">
        <v>500</v>
      </c>
    </row>
    <row r="26" spans="1:4" x14ac:dyDescent="0.35">
      <c r="A26" s="23">
        <v>44744</v>
      </c>
      <c r="B26" s="56"/>
      <c r="C26" s="24" t="s">
        <v>6</v>
      </c>
      <c r="D26" s="57">
        <v>38</v>
      </c>
    </row>
    <row r="27" spans="1:4" x14ac:dyDescent="0.35">
      <c r="A27" s="23">
        <v>44746</v>
      </c>
      <c r="B27" s="56">
        <v>2</v>
      </c>
      <c r="C27" s="24" t="s">
        <v>14</v>
      </c>
      <c r="D27" s="57">
        <v>500</v>
      </c>
    </row>
    <row r="28" spans="1:4" x14ac:dyDescent="0.35">
      <c r="A28" s="23">
        <v>44748</v>
      </c>
      <c r="B28" s="56">
        <v>3</v>
      </c>
      <c r="C28" s="24" t="s">
        <v>11</v>
      </c>
      <c r="D28" s="57">
        <v>215</v>
      </c>
    </row>
    <row r="29" spans="1:4" x14ac:dyDescent="0.35">
      <c r="A29" s="23">
        <v>44753</v>
      </c>
      <c r="B29" s="56"/>
      <c r="C29" s="24" t="s">
        <v>7</v>
      </c>
      <c r="D29" s="57">
        <v>20</v>
      </c>
    </row>
    <row r="30" spans="1:4" x14ac:dyDescent="0.35">
      <c r="A30" s="23">
        <v>44756</v>
      </c>
      <c r="B30" s="56"/>
      <c r="C30" s="24" t="s">
        <v>7</v>
      </c>
      <c r="D30" s="57">
        <v>18</v>
      </c>
    </row>
    <row r="31" spans="1:4" x14ac:dyDescent="0.35">
      <c r="A31" s="23">
        <v>44759</v>
      </c>
      <c r="B31" s="56"/>
      <c r="C31" s="24" t="s">
        <v>8</v>
      </c>
      <c r="D31" s="57">
        <v>25</v>
      </c>
    </row>
    <row r="32" spans="1:4" x14ac:dyDescent="0.35">
      <c r="A32" s="23">
        <v>44759</v>
      </c>
      <c r="B32" s="56"/>
      <c r="C32" s="24" t="s">
        <v>12</v>
      </c>
      <c r="D32" s="57">
        <v>16</v>
      </c>
    </row>
    <row r="33" spans="1:4" x14ac:dyDescent="0.35">
      <c r="A33" s="23">
        <v>44762</v>
      </c>
      <c r="B33" s="56">
        <v>3</v>
      </c>
      <c r="C33" s="24" t="s">
        <v>15</v>
      </c>
      <c r="D33" s="57">
        <v>215</v>
      </c>
    </row>
    <row r="34" spans="1:4" x14ac:dyDescent="0.35">
      <c r="A34" s="23">
        <v>44766</v>
      </c>
      <c r="B34" s="56">
        <v>3</v>
      </c>
      <c r="C34" s="24" t="s">
        <v>14</v>
      </c>
      <c r="D34" s="57">
        <v>500</v>
      </c>
    </row>
    <row r="35" spans="1:4" x14ac:dyDescent="0.35">
      <c r="A35" s="23">
        <v>44769</v>
      </c>
      <c r="B35" s="56"/>
      <c r="C35" s="24" t="s">
        <v>4</v>
      </c>
      <c r="D35" s="57">
        <v>600</v>
      </c>
    </row>
    <row r="36" spans="1:4" x14ac:dyDescent="0.35">
      <c r="A36" s="23">
        <v>44772</v>
      </c>
      <c r="B36" s="56"/>
      <c r="C36" s="24" t="s">
        <v>9</v>
      </c>
      <c r="D36" s="57">
        <v>200</v>
      </c>
    </row>
    <row r="37" spans="1:4" x14ac:dyDescent="0.35">
      <c r="A37" s="23">
        <v>44774</v>
      </c>
      <c r="B37" s="56"/>
      <c r="C37" s="24" t="s">
        <v>5</v>
      </c>
      <c r="D37" s="57">
        <v>200</v>
      </c>
    </row>
    <row r="38" spans="1:4" x14ac:dyDescent="0.35">
      <c r="A38" s="23">
        <v>44776</v>
      </c>
      <c r="B38" s="56"/>
      <c r="C38" s="24" t="s">
        <v>5</v>
      </c>
      <c r="D38" s="57">
        <v>500</v>
      </c>
    </row>
    <row r="39" spans="1:4" x14ac:dyDescent="0.35">
      <c r="A39" s="23">
        <v>44778</v>
      </c>
      <c r="B39" s="56">
        <v>4</v>
      </c>
      <c r="C39" s="24" t="s">
        <v>10</v>
      </c>
      <c r="D39" s="57">
        <v>500</v>
      </c>
    </row>
    <row r="40" spans="1:4" x14ac:dyDescent="0.35">
      <c r="A40" s="23">
        <v>44780</v>
      </c>
      <c r="B40" s="56">
        <v>5</v>
      </c>
      <c r="C40" s="24" t="s">
        <v>10</v>
      </c>
      <c r="D40" s="57">
        <v>500</v>
      </c>
    </row>
    <row r="41" spans="1:4" x14ac:dyDescent="0.35">
      <c r="A41" s="23">
        <v>44782</v>
      </c>
      <c r="B41" s="56">
        <v>4</v>
      </c>
      <c r="C41" s="24" t="s">
        <v>11</v>
      </c>
      <c r="D41" s="57">
        <v>68</v>
      </c>
    </row>
    <row r="42" spans="1:4" x14ac:dyDescent="0.35">
      <c r="A42" s="23">
        <v>44784</v>
      </c>
      <c r="B42" s="56"/>
      <c r="C42" s="24" t="s">
        <v>7</v>
      </c>
      <c r="D42" s="57">
        <v>20</v>
      </c>
    </row>
    <row r="43" spans="1:4" x14ac:dyDescent="0.35">
      <c r="A43" s="23">
        <v>44787</v>
      </c>
      <c r="B43" s="56"/>
      <c r="C43" s="24" t="s">
        <v>7</v>
      </c>
      <c r="D43" s="57">
        <v>18</v>
      </c>
    </row>
    <row r="44" spans="1:4" x14ac:dyDescent="0.35">
      <c r="A44" s="23">
        <v>44790</v>
      </c>
      <c r="B44" s="56"/>
      <c r="C44" s="24" t="s">
        <v>8</v>
      </c>
      <c r="D44" s="57">
        <v>25</v>
      </c>
    </row>
    <row r="45" spans="1:4" x14ac:dyDescent="0.35">
      <c r="A45" s="23">
        <v>44794</v>
      </c>
      <c r="B45" s="56"/>
      <c r="C45" s="24" t="s">
        <v>12</v>
      </c>
      <c r="D45" s="57">
        <v>38</v>
      </c>
    </row>
    <row r="46" spans="1:4" x14ac:dyDescent="0.35">
      <c r="A46" s="23">
        <v>44798</v>
      </c>
      <c r="B46" s="56">
        <v>5</v>
      </c>
      <c r="C46" s="24" t="s">
        <v>11</v>
      </c>
      <c r="D46" s="57">
        <v>250</v>
      </c>
    </row>
    <row r="47" spans="1:4" x14ac:dyDescent="0.35">
      <c r="A47" s="23">
        <v>44801</v>
      </c>
      <c r="B47" s="56"/>
      <c r="C47" s="24" t="s">
        <v>12</v>
      </c>
      <c r="D47" s="57">
        <v>32</v>
      </c>
    </row>
    <row r="48" spans="1:4" x14ac:dyDescent="0.35">
      <c r="A48" s="23">
        <v>44804</v>
      </c>
      <c r="B48" s="56">
        <v>4</v>
      </c>
      <c r="C48" s="24" t="s">
        <v>15</v>
      </c>
      <c r="D48" s="57">
        <v>68</v>
      </c>
    </row>
    <row r="49" spans="1:4" x14ac:dyDescent="0.35">
      <c r="A49" s="23">
        <v>44806</v>
      </c>
      <c r="B49" s="56">
        <v>5</v>
      </c>
      <c r="C49" s="24" t="s">
        <v>15</v>
      </c>
      <c r="D49" s="57">
        <v>250</v>
      </c>
    </row>
    <row r="50" spans="1:4" x14ac:dyDescent="0.35">
      <c r="A50" s="23">
        <v>44808</v>
      </c>
      <c r="B50" s="56">
        <v>4</v>
      </c>
      <c r="C50" s="24" t="s">
        <v>14</v>
      </c>
      <c r="D50" s="57">
        <v>500</v>
      </c>
    </row>
    <row r="51" spans="1:4" x14ac:dyDescent="0.35">
      <c r="A51" s="23">
        <v>44810</v>
      </c>
      <c r="B51" s="56">
        <v>6</v>
      </c>
      <c r="C51" s="24" t="s">
        <v>10</v>
      </c>
      <c r="D51" s="57">
        <v>500</v>
      </c>
    </row>
    <row r="52" spans="1:4" x14ac:dyDescent="0.35">
      <c r="A52" s="23">
        <v>44812</v>
      </c>
      <c r="B52" s="56"/>
      <c r="C52" s="24" t="s">
        <v>9</v>
      </c>
      <c r="D52" s="57">
        <v>125</v>
      </c>
    </row>
    <row r="53" spans="1:4" x14ac:dyDescent="0.35">
      <c r="A53" s="23">
        <v>44815</v>
      </c>
      <c r="B53" s="56"/>
      <c r="C53" s="24" t="s">
        <v>7</v>
      </c>
      <c r="D53" s="57">
        <v>20</v>
      </c>
    </row>
    <row r="54" spans="1:4" x14ac:dyDescent="0.35">
      <c r="A54" s="23">
        <v>44818</v>
      </c>
      <c r="B54" s="56"/>
      <c r="C54" s="24" t="s">
        <v>7</v>
      </c>
      <c r="D54" s="57">
        <v>18</v>
      </c>
    </row>
    <row r="55" spans="1:4" x14ac:dyDescent="0.35">
      <c r="A55" s="23">
        <v>44821</v>
      </c>
      <c r="B55" s="56"/>
      <c r="C55" s="24" t="s">
        <v>8</v>
      </c>
      <c r="D55" s="57">
        <v>25</v>
      </c>
    </row>
    <row r="56" spans="1:4" x14ac:dyDescent="0.35">
      <c r="A56" s="23">
        <v>44822</v>
      </c>
      <c r="B56" s="56">
        <v>5</v>
      </c>
      <c r="C56" s="24" t="s">
        <v>14</v>
      </c>
      <c r="D56" s="57">
        <v>500</v>
      </c>
    </row>
    <row r="57" spans="1:4" x14ac:dyDescent="0.35">
      <c r="A57" s="23">
        <v>44824</v>
      </c>
      <c r="B57" s="56"/>
      <c r="C57" s="24" t="s">
        <v>12</v>
      </c>
      <c r="D57" s="57">
        <v>21</v>
      </c>
    </row>
    <row r="58" spans="1:4" x14ac:dyDescent="0.35">
      <c r="A58" s="23">
        <v>44828</v>
      </c>
      <c r="B58" s="56">
        <v>6</v>
      </c>
      <c r="C58" s="24" t="s">
        <v>11</v>
      </c>
      <c r="D58" s="57">
        <v>104</v>
      </c>
    </row>
    <row r="59" spans="1:4" x14ac:dyDescent="0.35">
      <c r="A59" s="23">
        <v>44830</v>
      </c>
      <c r="B59" s="56">
        <v>7</v>
      </c>
      <c r="C59" s="24" t="s">
        <v>10</v>
      </c>
      <c r="D59" s="57">
        <v>500</v>
      </c>
    </row>
    <row r="60" spans="1:4" x14ac:dyDescent="0.35">
      <c r="A60" s="23">
        <v>44834</v>
      </c>
      <c r="B60" s="56">
        <v>6</v>
      </c>
      <c r="C60" s="24" t="s">
        <v>15</v>
      </c>
      <c r="D60" s="57">
        <v>104</v>
      </c>
    </row>
    <row r="61" spans="1:4" x14ac:dyDescent="0.35">
      <c r="A61" s="23">
        <v>44836</v>
      </c>
      <c r="B61" s="56">
        <v>6</v>
      </c>
      <c r="C61" s="24" t="s">
        <v>14</v>
      </c>
      <c r="D61" s="57">
        <v>500</v>
      </c>
    </row>
    <row r="62" spans="1:4" x14ac:dyDescent="0.35">
      <c r="A62" s="23">
        <v>44838</v>
      </c>
      <c r="B62" s="56"/>
      <c r="C62" s="24" t="s">
        <v>12</v>
      </c>
      <c r="D62" s="57">
        <v>22</v>
      </c>
    </row>
    <row r="63" spans="1:4" x14ac:dyDescent="0.35">
      <c r="A63" s="23">
        <v>44840</v>
      </c>
      <c r="B63" s="56">
        <v>7</v>
      </c>
      <c r="C63" s="24" t="s">
        <v>11</v>
      </c>
      <c r="D63" s="57">
        <v>88</v>
      </c>
    </row>
    <row r="64" spans="1:4" x14ac:dyDescent="0.35">
      <c r="A64" s="23">
        <v>44842</v>
      </c>
      <c r="B64" s="56">
        <v>7</v>
      </c>
      <c r="C64" s="24" t="s">
        <v>15</v>
      </c>
      <c r="D64" s="57">
        <v>88</v>
      </c>
    </row>
    <row r="65" spans="1:4" x14ac:dyDescent="0.35">
      <c r="A65" s="23">
        <v>44844</v>
      </c>
      <c r="B65" s="56">
        <v>8</v>
      </c>
      <c r="C65" s="24" t="s">
        <v>10</v>
      </c>
      <c r="D65" s="57">
        <v>500</v>
      </c>
    </row>
    <row r="66" spans="1:4" x14ac:dyDescent="0.35">
      <c r="A66" s="23">
        <v>44845</v>
      </c>
      <c r="B66" s="56"/>
      <c r="C66" s="24" t="s">
        <v>7</v>
      </c>
      <c r="D66" s="57">
        <v>20</v>
      </c>
    </row>
    <row r="67" spans="1:4" x14ac:dyDescent="0.35">
      <c r="A67" s="23">
        <v>44848</v>
      </c>
      <c r="B67" s="56"/>
      <c r="C67" s="24" t="s">
        <v>7</v>
      </c>
      <c r="D67" s="57">
        <v>18</v>
      </c>
    </row>
    <row r="68" spans="1:4" x14ac:dyDescent="0.35">
      <c r="A68" s="23">
        <v>44851</v>
      </c>
      <c r="B68" s="56"/>
      <c r="C68" s="24" t="s">
        <v>8</v>
      </c>
      <c r="D68" s="57">
        <v>25</v>
      </c>
    </row>
    <row r="69" spans="1:4" x14ac:dyDescent="0.35">
      <c r="A69" s="23">
        <v>44854</v>
      </c>
      <c r="B69" s="56">
        <v>8</v>
      </c>
      <c r="C69" s="24" t="s">
        <v>11</v>
      </c>
      <c r="D69" s="57">
        <v>231</v>
      </c>
    </row>
    <row r="70" spans="1:4" x14ac:dyDescent="0.35">
      <c r="A70" s="23">
        <v>44858</v>
      </c>
      <c r="B70" s="56"/>
      <c r="C70" s="24" t="s">
        <v>12</v>
      </c>
      <c r="D70" s="57">
        <v>31</v>
      </c>
    </row>
    <row r="71" spans="1:4" x14ac:dyDescent="0.35">
      <c r="A71" s="23">
        <v>44861</v>
      </c>
      <c r="B71" s="56"/>
      <c r="C71" s="24" t="s">
        <v>9</v>
      </c>
      <c r="D71" s="57">
        <v>225</v>
      </c>
    </row>
    <row r="72" spans="1:4" x14ac:dyDescent="0.35">
      <c r="A72" s="23">
        <v>44864</v>
      </c>
      <c r="B72" s="56">
        <v>8</v>
      </c>
      <c r="C72" s="24" t="s">
        <v>15</v>
      </c>
      <c r="D72" s="57">
        <v>231</v>
      </c>
    </row>
    <row r="73" spans="1:4" x14ac:dyDescent="0.35">
      <c r="A73" s="23">
        <v>44866</v>
      </c>
      <c r="B73" s="56">
        <v>8</v>
      </c>
      <c r="C73" s="24" t="s">
        <v>14</v>
      </c>
      <c r="D73" s="57">
        <v>500</v>
      </c>
    </row>
    <row r="74" spans="1:4" x14ac:dyDescent="0.35">
      <c r="A74" s="23">
        <v>44868</v>
      </c>
      <c r="B74" s="56">
        <v>9</v>
      </c>
      <c r="C74" s="24" t="s">
        <v>10</v>
      </c>
      <c r="D74" s="57">
        <v>500</v>
      </c>
    </row>
    <row r="75" spans="1:4" x14ac:dyDescent="0.35">
      <c r="A75" s="23">
        <v>44871</v>
      </c>
      <c r="B75" s="56">
        <v>10</v>
      </c>
      <c r="C75" s="24" t="s">
        <v>10</v>
      </c>
      <c r="D75" s="57">
        <v>500</v>
      </c>
    </row>
    <row r="76" spans="1:4" x14ac:dyDescent="0.35">
      <c r="A76" s="23">
        <v>44873</v>
      </c>
      <c r="B76" s="56">
        <v>10</v>
      </c>
      <c r="C76" s="24" t="s">
        <v>11</v>
      </c>
      <c r="D76" s="57">
        <v>245</v>
      </c>
    </row>
    <row r="77" spans="1:4" x14ac:dyDescent="0.35">
      <c r="A77" s="23">
        <v>44876</v>
      </c>
      <c r="B77" s="56"/>
      <c r="C77" s="24" t="s">
        <v>7</v>
      </c>
      <c r="D77" s="57">
        <v>20</v>
      </c>
    </row>
    <row r="78" spans="1:4" x14ac:dyDescent="0.35">
      <c r="A78" s="23">
        <v>44879</v>
      </c>
      <c r="B78" s="56"/>
      <c r="C78" s="24" t="s">
        <v>7</v>
      </c>
      <c r="D78" s="57">
        <v>18</v>
      </c>
    </row>
    <row r="79" spans="1:4" x14ac:dyDescent="0.35">
      <c r="A79" s="23">
        <v>44882</v>
      </c>
      <c r="B79" s="56"/>
      <c r="C79" s="24" t="s">
        <v>8</v>
      </c>
      <c r="D79" s="57">
        <v>25</v>
      </c>
    </row>
    <row r="80" spans="1:4" x14ac:dyDescent="0.35">
      <c r="A80" s="23">
        <v>44884</v>
      </c>
      <c r="B80" s="56"/>
      <c r="C80" s="24" t="s">
        <v>12</v>
      </c>
      <c r="D80" s="57">
        <v>31</v>
      </c>
    </row>
    <row r="81" spans="1:4" x14ac:dyDescent="0.35">
      <c r="A81" s="23">
        <v>44887</v>
      </c>
      <c r="B81" s="56">
        <v>9</v>
      </c>
      <c r="C81" s="24" t="s">
        <v>11</v>
      </c>
      <c r="D81" s="57">
        <v>168</v>
      </c>
    </row>
    <row r="82" spans="1:4" x14ac:dyDescent="0.35">
      <c r="A82" s="23">
        <v>44890</v>
      </c>
      <c r="B82" s="56">
        <v>10</v>
      </c>
      <c r="C82" s="24" t="s">
        <v>15</v>
      </c>
      <c r="D82" s="57">
        <v>245</v>
      </c>
    </row>
    <row r="83" spans="1:4" x14ac:dyDescent="0.35">
      <c r="A83" s="23">
        <v>44893</v>
      </c>
      <c r="B83" s="56">
        <v>10</v>
      </c>
      <c r="C83" s="24" t="s">
        <v>14</v>
      </c>
      <c r="D83" s="57">
        <v>500</v>
      </c>
    </row>
    <row r="84" spans="1:4" x14ac:dyDescent="0.35">
      <c r="A84" s="23">
        <v>44895</v>
      </c>
      <c r="B84" s="56">
        <v>9</v>
      </c>
      <c r="C84" s="24" t="s">
        <v>14</v>
      </c>
      <c r="D84" s="57">
        <v>500</v>
      </c>
    </row>
    <row r="85" spans="1:4" x14ac:dyDescent="0.35">
      <c r="A85" s="23">
        <v>44896</v>
      </c>
      <c r="B85" s="56"/>
      <c r="C85" s="24" t="s">
        <v>9</v>
      </c>
      <c r="D85" s="57">
        <v>200</v>
      </c>
    </row>
    <row r="86" spans="1:4" x14ac:dyDescent="0.35">
      <c r="A86" s="23">
        <v>44899</v>
      </c>
      <c r="B86" s="56"/>
      <c r="C86" s="24" t="s">
        <v>5</v>
      </c>
      <c r="D86" s="57">
        <v>480</v>
      </c>
    </row>
    <row r="87" spans="1:4" x14ac:dyDescent="0.35">
      <c r="A87" s="23">
        <v>44902</v>
      </c>
      <c r="B87" s="56"/>
      <c r="C87" s="24" t="s">
        <v>6</v>
      </c>
      <c r="D87" s="57">
        <v>197</v>
      </c>
    </row>
    <row r="88" spans="1:4" x14ac:dyDescent="0.35">
      <c r="A88" s="23">
        <v>44904</v>
      </c>
      <c r="B88" s="56"/>
      <c r="C88" s="24" t="s">
        <v>4</v>
      </c>
      <c r="D88" s="57">
        <v>220</v>
      </c>
    </row>
    <row r="89" spans="1:4" x14ac:dyDescent="0.35">
      <c r="A89" s="23">
        <v>44906</v>
      </c>
      <c r="B89" s="56"/>
      <c r="C89" s="24" t="s">
        <v>7</v>
      </c>
      <c r="D89" s="57">
        <v>20</v>
      </c>
    </row>
    <row r="90" spans="1:4" x14ac:dyDescent="0.35">
      <c r="A90" s="23">
        <v>44909</v>
      </c>
      <c r="B90" s="56"/>
      <c r="C90" s="24" t="s">
        <v>7</v>
      </c>
      <c r="D90" s="57">
        <v>18</v>
      </c>
    </row>
    <row r="91" spans="1:4" x14ac:dyDescent="0.35">
      <c r="A91" s="23">
        <v>44912</v>
      </c>
      <c r="B91" s="56"/>
      <c r="C91" s="24" t="s">
        <v>8</v>
      </c>
      <c r="D91" s="57">
        <v>25</v>
      </c>
    </row>
    <row r="92" spans="1:4" x14ac:dyDescent="0.35">
      <c r="A92" s="23">
        <v>44915</v>
      </c>
      <c r="B92" s="56">
        <v>11</v>
      </c>
      <c r="C92" s="24" t="s">
        <v>10</v>
      </c>
      <c r="D92" s="57">
        <v>500</v>
      </c>
    </row>
    <row r="93" spans="1:4" x14ac:dyDescent="0.35">
      <c r="A93" s="23">
        <v>44923</v>
      </c>
      <c r="B93" s="56">
        <v>11</v>
      </c>
      <c r="C93" s="24" t="s">
        <v>11</v>
      </c>
      <c r="D93" s="57">
        <v>142</v>
      </c>
    </row>
  </sheetData>
  <autoFilter ref="A1:D93" xr:uid="{464284E5-DF00-4538-BB51-593C8436E51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1C90-5CC6-48F4-BA64-F5D5001F09D7}">
  <sheetPr>
    <tabColor rgb="FFC00000"/>
  </sheetPr>
  <dimension ref="A1:C18"/>
  <sheetViews>
    <sheetView workbookViewId="0"/>
  </sheetViews>
  <sheetFormatPr defaultRowHeight="14.5" x14ac:dyDescent="0.35"/>
  <cols>
    <col min="1" max="1" width="8.26953125" bestFit="1" customWidth="1"/>
    <col min="2" max="2" width="24.81640625" bestFit="1" customWidth="1"/>
    <col min="3" max="3" width="12.81640625" bestFit="1" customWidth="1"/>
  </cols>
  <sheetData>
    <row r="1" spans="1:3" x14ac:dyDescent="0.35">
      <c r="A1" s="43" t="s">
        <v>16</v>
      </c>
      <c r="B1" s="43" t="s">
        <v>17</v>
      </c>
      <c r="C1" s="43" t="s">
        <v>18</v>
      </c>
    </row>
    <row r="2" spans="1:3" x14ac:dyDescent="0.35">
      <c r="A2" s="25">
        <v>1001</v>
      </c>
      <c r="B2" t="s">
        <v>19</v>
      </c>
      <c r="C2" t="s">
        <v>20</v>
      </c>
    </row>
    <row r="3" spans="1:3" x14ac:dyDescent="0.35">
      <c r="A3" s="25">
        <v>1002</v>
      </c>
      <c r="B3" t="s">
        <v>4</v>
      </c>
      <c r="C3" t="s">
        <v>20</v>
      </c>
    </row>
    <row r="4" spans="1:3" x14ac:dyDescent="0.35">
      <c r="A4" s="25">
        <v>1003</v>
      </c>
      <c r="B4" t="s">
        <v>5</v>
      </c>
      <c r="C4" t="s">
        <v>20</v>
      </c>
    </row>
    <row r="5" spans="1:3" x14ac:dyDescent="0.35">
      <c r="A5" s="25">
        <v>1004</v>
      </c>
      <c r="B5" t="s">
        <v>21</v>
      </c>
      <c r="C5" t="s">
        <v>22</v>
      </c>
    </row>
    <row r="6" spans="1:3" x14ac:dyDescent="0.35">
      <c r="A6" s="25">
        <v>3001</v>
      </c>
      <c r="B6" t="s">
        <v>23</v>
      </c>
      <c r="C6" t="s">
        <v>24</v>
      </c>
    </row>
    <row r="7" spans="1:3" x14ac:dyDescent="0.35">
      <c r="A7" s="25">
        <v>3002</v>
      </c>
      <c r="B7" t="s">
        <v>25</v>
      </c>
      <c r="C7" t="s">
        <v>24</v>
      </c>
    </row>
    <row r="8" spans="1:3" x14ac:dyDescent="0.35">
      <c r="A8" s="25">
        <v>4001</v>
      </c>
      <c r="B8" t="s">
        <v>10</v>
      </c>
      <c r="C8" t="s">
        <v>26</v>
      </c>
    </row>
    <row r="9" spans="1:3" x14ac:dyDescent="0.35">
      <c r="A9" s="25">
        <v>4002</v>
      </c>
      <c r="B9" t="s">
        <v>14</v>
      </c>
      <c r="C9" t="s">
        <v>26</v>
      </c>
    </row>
    <row r="10" spans="1:3" x14ac:dyDescent="0.35">
      <c r="A10" s="25">
        <v>4003</v>
      </c>
      <c r="B10" t="s">
        <v>15</v>
      </c>
      <c r="C10" t="s">
        <v>26</v>
      </c>
    </row>
    <row r="11" spans="1:3" x14ac:dyDescent="0.35">
      <c r="A11" s="25">
        <v>5001</v>
      </c>
      <c r="B11" t="s">
        <v>7</v>
      </c>
      <c r="C11" t="s">
        <v>27</v>
      </c>
    </row>
    <row r="12" spans="1:3" x14ac:dyDescent="0.35">
      <c r="A12" s="25">
        <v>5002</v>
      </c>
      <c r="B12" t="s">
        <v>13</v>
      </c>
      <c r="C12" t="s">
        <v>27</v>
      </c>
    </row>
    <row r="13" spans="1:3" x14ac:dyDescent="0.35">
      <c r="A13" s="25">
        <v>5003</v>
      </c>
      <c r="B13" t="s">
        <v>28</v>
      </c>
      <c r="C13" t="s">
        <v>27</v>
      </c>
    </row>
    <row r="14" spans="1:3" x14ac:dyDescent="0.35">
      <c r="A14" s="25">
        <v>5004</v>
      </c>
      <c r="B14" t="s">
        <v>11</v>
      </c>
      <c r="C14" t="s">
        <v>27</v>
      </c>
    </row>
    <row r="15" spans="1:3" x14ac:dyDescent="0.35">
      <c r="A15" s="25">
        <v>5005</v>
      </c>
      <c r="B15" t="s">
        <v>12</v>
      </c>
      <c r="C15" t="s">
        <v>27</v>
      </c>
    </row>
    <row r="16" spans="1:3" x14ac:dyDescent="0.35">
      <c r="A16" s="25">
        <v>5006</v>
      </c>
      <c r="B16" t="s">
        <v>6</v>
      </c>
      <c r="C16" t="s">
        <v>27</v>
      </c>
    </row>
    <row r="17" spans="1:3" x14ac:dyDescent="0.35">
      <c r="A17" s="25">
        <v>5007</v>
      </c>
      <c r="B17" t="s">
        <v>9</v>
      </c>
      <c r="C17" t="s">
        <v>27</v>
      </c>
    </row>
    <row r="18" spans="1:3" x14ac:dyDescent="0.35">
      <c r="A18" s="25">
        <v>5008</v>
      </c>
      <c r="B18" t="s">
        <v>8</v>
      </c>
      <c r="C18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5C0B-8CAD-46BE-928A-032888DF836E}">
  <dimension ref="A1:F191"/>
  <sheetViews>
    <sheetView topLeftCell="A51" workbookViewId="0">
      <selection activeCell="D64" sqref="D64"/>
    </sheetView>
  </sheetViews>
  <sheetFormatPr defaultColWidth="31.08984375" defaultRowHeight="14.5" x14ac:dyDescent="0.35"/>
  <cols>
    <col min="1" max="1" width="11.81640625" style="25" bestFit="1" customWidth="1"/>
    <col min="2" max="2" width="10.453125" bestFit="1" customWidth="1"/>
    <col min="3" max="3" width="19.81640625" bestFit="1" customWidth="1"/>
    <col min="4" max="4" width="7.6328125" bestFit="1" customWidth="1"/>
    <col min="5" max="5" width="11.26953125" style="25" bestFit="1" customWidth="1"/>
    <col min="6" max="6" width="2.81640625" bestFit="1" customWidth="1"/>
  </cols>
  <sheetData>
    <row r="1" spans="1:6" x14ac:dyDescent="0.35">
      <c r="A1" s="43" t="s">
        <v>29</v>
      </c>
      <c r="B1" s="43" t="s">
        <v>0</v>
      </c>
      <c r="C1" s="43" t="s">
        <v>2</v>
      </c>
      <c r="D1" s="43" t="s">
        <v>3</v>
      </c>
      <c r="E1" s="43" t="s">
        <v>30</v>
      </c>
    </row>
    <row r="2" spans="1:6" x14ac:dyDescent="0.35">
      <c r="A2" s="25">
        <v>0</v>
      </c>
      <c r="B2" s="26">
        <v>44682</v>
      </c>
      <c r="C2" t="s">
        <v>19</v>
      </c>
      <c r="D2" s="54">
        <v>6000</v>
      </c>
      <c r="E2" s="25" t="s">
        <v>31</v>
      </c>
    </row>
    <row r="3" spans="1:6" x14ac:dyDescent="0.35">
      <c r="A3" s="25">
        <v>0</v>
      </c>
      <c r="B3" s="26">
        <v>44682</v>
      </c>
      <c r="C3" t="s">
        <v>23</v>
      </c>
      <c r="D3" s="54">
        <v>6000</v>
      </c>
      <c r="E3" s="25" t="s">
        <v>32</v>
      </c>
    </row>
    <row r="4" spans="1:6" x14ac:dyDescent="0.35">
      <c r="A4" s="25">
        <v>1</v>
      </c>
      <c r="B4" s="23">
        <v>44682</v>
      </c>
      <c r="C4" s="24" t="s">
        <v>4</v>
      </c>
      <c r="D4" s="57">
        <v>1200</v>
      </c>
      <c r="E4" s="25" t="s">
        <v>31</v>
      </c>
      <c r="F4" s="56"/>
    </row>
    <row r="5" spans="1:6" x14ac:dyDescent="0.35">
      <c r="A5" s="25">
        <v>1</v>
      </c>
      <c r="B5" s="23">
        <v>44682</v>
      </c>
      <c r="C5" s="24" t="s">
        <v>19</v>
      </c>
      <c r="D5" s="57">
        <v>1200</v>
      </c>
      <c r="E5" s="25" t="s">
        <v>32</v>
      </c>
      <c r="F5" s="56"/>
    </row>
    <row r="6" spans="1:6" x14ac:dyDescent="0.35">
      <c r="A6" s="25">
        <v>2</v>
      </c>
      <c r="B6" s="23">
        <v>44684</v>
      </c>
      <c r="C6" s="24" t="s">
        <v>4</v>
      </c>
      <c r="D6" s="57">
        <v>2100</v>
      </c>
      <c r="E6" s="25" t="s">
        <v>31</v>
      </c>
      <c r="F6" s="56"/>
    </row>
    <row r="7" spans="1:6" x14ac:dyDescent="0.35">
      <c r="A7" s="25">
        <v>2</v>
      </c>
      <c r="B7" s="23">
        <v>44684</v>
      </c>
      <c r="C7" s="24" t="s">
        <v>19</v>
      </c>
      <c r="D7" s="57">
        <v>2100</v>
      </c>
      <c r="E7" s="25" t="s">
        <v>32</v>
      </c>
      <c r="F7" s="56"/>
    </row>
    <row r="8" spans="1:6" x14ac:dyDescent="0.35">
      <c r="A8" s="25">
        <f>A7+1</f>
        <v>3</v>
      </c>
      <c r="B8" s="23">
        <v>44686</v>
      </c>
      <c r="C8" s="24" t="s">
        <v>5</v>
      </c>
      <c r="D8" s="57">
        <v>1300</v>
      </c>
      <c r="E8" s="25" t="s">
        <v>31</v>
      </c>
      <c r="F8" s="56"/>
    </row>
    <row r="9" spans="1:6" x14ac:dyDescent="0.35">
      <c r="A9" s="25">
        <f>A8</f>
        <v>3</v>
      </c>
      <c r="B9" s="23">
        <v>44686</v>
      </c>
      <c r="C9" s="24" t="s">
        <v>19</v>
      </c>
      <c r="D9" s="57">
        <v>1300</v>
      </c>
      <c r="E9" s="25" t="s">
        <v>32</v>
      </c>
      <c r="F9" s="56"/>
    </row>
    <row r="10" spans="1:6" x14ac:dyDescent="0.35">
      <c r="A10" s="25">
        <f>A9+1</f>
        <v>4</v>
      </c>
      <c r="B10" s="23">
        <v>44688</v>
      </c>
      <c r="C10" s="24" t="s">
        <v>5</v>
      </c>
      <c r="D10" s="57">
        <v>100</v>
      </c>
      <c r="E10" s="25" t="s">
        <v>31</v>
      </c>
      <c r="F10" s="56"/>
    </row>
    <row r="11" spans="1:6" x14ac:dyDescent="0.35">
      <c r="A11" s="25">
        <f>A10</f>
        <v>4</v>
      </c>
      <c r="B11" s="23">
        <v>44688</v>
      </c>
      <c r="C11" s="24" t="s">
        <v>19</v>
      </c>
      <c r="D11" s="57">
        <v>100</v>
      </c>
      <c r="E11" s="25" t="s">
        <v>32</v>
      </c>
      <c r="F11" s="56"/>
    </row>
    <row r="12" spans="1:6" x14ac:dyDescent="0.35">
      <c r="A12" s="25">
        <f>A11+1</f>
        <v>5</v>
      </c>
      <c r="B12" s="23">
        <v>44689</v>
      </c>
      <c r="C12" s="24" t="s">
        <v>6</v>
      </c>
      <c r="D12" s="57">
        <v>78</v>
      </c>
      <c r="E12" s="25" t="s">
        <v>31</v>
      </c>
      <c r="F12" s="56"/>
    </row>
    <row r="13" spans="1:6" x14ac:dyDescent="0.35">
      <c r="A13" s="25">
        <f>A12</f>
        <v>5</v>
      </c>
      <c r="B13" s="23">
        <v>44689</v>
      </c>
      <c r="C13" s="24" t="s">
        <v>19</v>
      </c>
      <c r="D13" s="57">
        <v>78</v>
      </c>
      <c r="E13" s="25" t="s">
        <v>32</v>
      </c>
      <c r="F13" s="56"/>
    </row>
    <row r="14" spans="1:6" x14ac:dyDescent="0.35">
      <c r="A14" s="25">
        <f t="shared" ref="A14:A45" si="0">A13+1</f>
        <v>6</v>
      </c>
      <c r="B14" s="23">
        <v>44692</v>
      </c>
      <c r="C14" s="24" t="s">
        <v>7</v>
      </c>
      <c r="D14" s="57">
        <v>20</v>
      </c>
      <c r="E14" s="25" t="s">
        <v>31</v>
      </c>
      <c r="F14" s="56"/>
    </row>
    <row r="15" spans="1:6" x14ac:dyDescent="0.35">
      <c r="A15" s="25">
        <f t="shared" ref="A15:A46" si="1">A14</f>
        <v>6</v>
      </c>
      <c r="B15" s="23">
        <v>44692</v>
      </c>
      <c r="C15" s="24" t="s">
        <v>19</v>
      </c>
      <c r="D15" s="57">
        <v>20</v>
      </c>
      <c r="E15" s="25" t="s">
        <v>32</v>
      </c>
      <c r="F15" s="56"/>
    </row>
    <row r="16" spans="1:6" x14ac:dyDescent="0.35">
      <c r="A16" s="25">
        <f t="shared" ref="A16:A47" si="2">A15+1</f>
        <v>7</v>
      </c>
      <c r="B16" s="23">
        <v>44695</v>
      </c>
      <c r="C16" s="24" t="s">
        <v>7</v>
      </c>
      <c r="D16" s="57">
        <v>18</v>
      </c>
      <c r="E16" s="25" t="s">
        <v>31</v>
      </c>
      <c r="F16" s="56"/>
    </row>
    <row r="17" spans="1:6" x14ac:dyDescent="0.35">
      <c r="A17" s="25">
        <f t="shared" ref="A17:A48" si="3">A16</f>
        <v>7</v>
      </c>
      <c r="B17" s="23">
        <v>44695</v>
      </c>
      <c r="C17" s="24" t="s">
        <v>19</v>
      </c>
      <c r="D17" s="57">
        <v>18</v>
      </c>
      <c r="E17" s="25" t="s">
        <v>32</v>
      </c>
      <c r="F17" s="56"/>
    </row>
    <row r="18" spans="1:6" x14ac:dyDescent="0.35">
      <c r="A18" s="25">
        <f t="shared" ref="A18:A49" si="4">A17+1</f>
        <v>8</v>
      </c>
      <c r="B18" s="23">
        <v>44698</v>
      </c>
      <c r="C18" s="24" t="s">
        <v>8</v>
      </c>
      <c r="D18" s="57">
        <v>25</v>
      </c>
      <c r="E18" s="25" t="s">
        <v>31</v>
      </c>
      <c r="F18" s="56"/>
    </row>
    <row r="19" spans="1:6" x14ac:dyDescent="0.35">
      <c r="A19" s="25">
        <f t="shared" ref="A19:A50" si="5">A18</f>
        <v>8</v>
      </c>
      <c r="B19" s="23">
        <v>44698</v>
      </c>
      <c r="C19" s="24" t="s">
        <v>19</v>
      </c>
      <c r="D19" s="57">
        <v>25</v>
      </c>
      <c r="E19" s="25" t="s">
        <v>32</v>
      </c>
      <c r="F19" s="56"/>
    </row>
    <row r="20" spans="1:6" x14ac:dyDescent="0.35">
      <c r="A20" s="25">
        <f t="shared" ref="A20:A51" si="6">A19+1</f>
        <v>9</v>
      </c>
      <c r="B20" s="23">
        <v>44702</v>
      </c>
      <c r="C20" s="24" t="s">
        <v>9</v>
      </c>
      <c r="D20" s="57">
        <v>125</v>
      </c>
      <c r="E20" s="25" t="s">
        <v>31</v>
      </c>
      <c r="F20" s="56"/>
    </row>
    <row r="21" spans="1:6" x14ac:dyDescent="0.35">
      <c r="A21" s="25">
        <f t="shared" ref="A21:A52" si="7">A20</f>
        <v>9</v>
      </c>
      <c r="B21" s="23">
        <v>44702</v>
      </c>
      <c r="C21" s="24" t="s">
        <v>19</v>
      </c>
      <c r="D21" s="57">
        <v>125</v>
      </c>
      <c r="E21" s="25" t="s">
        <v>32</v>
      </c>
      <c r="F21" s="56"/>
    </row>
    <row r="22" spans="1:6" x14ac:dyDescent="0.35">
      <c r="A22" s="25">
        <f t="shared" ref="A22:A53" si="8">A21+1</f>
        <v>10</v>
      </c>
      <c r="B22" s="23">
        <v>44706</v>
      </c>
      <c r="C22" s="24" t="s">
        <v>19</v>
      </c>
      <c r="D22" s="57">
        <v>500</v>
      </c>
      <c r="E22" s="25" t="s">
        <v>31</v>
      </c>
      <c r="F22" s="56">
        <v>1</v>
      </c>
    </row>
    <row r="23" spans="1:6" x14ac:dyDescent="0.35">
      <c r="A23" s="25">
        <f t="shared" ref="A23:A54" si="9">A22</f>
        <v>10</v>
      </c>
      <c r="B23" s="23">
        <v>44706</v>
      </c>
      <c r="C23" s="24" t="s">
        <v>10</v>
      </c>
      <c r="D23" s="57">
        <v>500</v>
      </c>
      <c r="E23" s="25" t="s">
        <v>32</v>
      </c>
      <c r="F23" s="56">
        <v>1</v>
      </c>
    </row>
    <row r="24" spans="1:6" x14ac:dyDescent="0.35">
      <c r="A24" s="25">
        <f t="shared" ref="A24:A55" si="10">A23+1</f>
        <v>11</v>
      </c>
      <c r="B24" s="23">
        <v>44709</v>
      </c>
      <c r="C24" s="24" t="s">
        <v>11</v>
      </c>
      <c r="D24" s="57">
        <v>43</v>
      </c>
      <c r="E24" s="25" t="s">
        <v>31</v>
      </c>
      <c r="F24" s="56">
        <v>1</v>
      </c>
    </row>
    <row r="25" spans="1:6" x14ac:dyDescent="0.35">
      <c r="A25" s="25">
        <f t="shared" ref="A25:A56" si="11">A24</f>
        <v>11</v>
      </c>
      <c r="B25" s="23">
        <v>44709</v>
      </c>
      <c r="C25" s="24" t="s">
        <v>19</v>
      </c>
      <c r="D25" s="57">
        <v>43</v>
      </c>
      <c r="E25" s="25" t="s">
        <v>32</v>
      </c>
      <c r="F25" s="56">
        <v>1</v>
      </c>
    </row>
    <row r="26" spans="1:6" x14ac:dyDescent="0.35">
      <c r="A26" s="25">
        <f t="shared" ref="A26:A57" si="12">A25+1</f>
        <v>12</v>
      </c>
      <c r="B26" s="23">
        <v>44712</v>
      </c>
      <c r="C26" s="24" t="s">
        <v>12</v>
      </c>
      <c r="D26" s="57">
        <v>18</v>
      </c>
      <c r="E26" s="25" t="s">
        <v>31</v>
      </c>
      <c r="F26" s="56"/>
    </row>
    <row r="27" spans="1:6" x14ac:dyDescent="0.35">
      <c r="A27" s="25">
        <f t="shared" ref="A27:A58" si="13">A26</f>
        <v>12</v>
      </c>
      <c r="B27" s="23">
        <v>44712</v>
      </c>
      <c r="C27" s="24" t="s">
        <v>19</v>
      </c>
      <c r="D27" s="57">
        <v>18</v>
      </c>
      <c r="E27" s="25" t="s">
        <v>32</v>
      </c>
      <c r="F27" s="56"/>
    </row>
    <row r="28" spans="1:6" x14ac:dyDescent="0.35">
      <c r="A28" s="25">
        <f t="shared" ref="A28:A59" si="14">A27+1</f>
        <v>13</v>
      </c>
      <c r="B28" s="23">
        <v>44713</v>
      </c>
      <c r="C28" s="24" t="s">
        <v>13</v>
      </c>
      <c r="D28" s="57">
        <v>65</v>
      </c>
      <c r="E28" s="25" t="s">
        <v>31</v>
      </c>
      <c r="F28" s="56"/>
    </row>
    <row r="29" spans="1:6" x14ac:dyDescent="0.35">
      <c r="A29" s="25">
        <f t="shared" ref="A29:A60" si="15">A28</f>
        <v>13</v>
      </c>
      <c r="B29" s="23">
        <v>44713</v>
      </c>
      <c r="C29" s="24" t="s">
        <v>19</v>
      </c>
      <c r="D29" s="57">
        <v>65</v>
      </c>
      <c r="E29" s="25" t="s">
        <v>32</v>
      </c>
      <c r="F29" s="56"/>
    </row>
    <row r="30" spans="1:6" x14ac:dyDescent="0.35">
      <c r="A30" s="25">
        <f t="shared" ref="A30:A61" si="16">A29+1</f>
        <v>14</v>
      </c>
      <c r="B30" s="23">
        <v>44715</v>
      </c>
      <c r="C30" s="24" t="s">
        <v>19</v>
      </c>
      <c r="D30" s="57">
        <v>500</v>
      </c>
      <c r="E30" s="25" t="s">
        <v>31</v>
      </c>
      <c r="F30" s="56">
        <v>2</v>
      </c>
    </row>
    <row r="31" spans="1:6" x14ac:dyDescent="0.35">
      <c r="A31" s="25">
        <f t="shared" ref="A31:A62" si="17">A30</f>
        <v>14</v>
      </c>
      <c r="B31" s="23">
        <v>44715</v>
      </c>
      <c r="C31" s="24" t="s">
        <v>10</v>
      </c>
      <c r="D31" s="57">
        <v>500</v>
      </c>
      <c r="E31" s="25" t="s">
        <v>32</v>
      </c>
      <c r="F31" s="56">
        <v>2</v>
      </c>
    </row>
    <row r="32" spans="1:6" x14ac:dyDescent="0.35">
      <c r="A32" s="25">
        <f t="shared" ref="A32:A63" si="18">A31+1</f>
        <v>15</v>
      </c>
      <c r="B32" s="23">
        <v>44717</v>
      </c>
      <c r="C32" s="24" t="s">
        <v>19</v>
      </c>
      <c r="D32" s="57">
        <v>500</v>
      </c>
      <c r="E32" s="25" t="s">
        <v>31</v>
      </c>
      <c r="F32" s="56">
        <v>1</v>
      </c>
    </row>
    <row r="33" spans="1:6" x14ac:dyDescent="0.35">
      <c r="A33" s="25">
        <f t="shared" ref="A33:A64" si="19">A32</f>
        <v>15</v>
      </c>
      <c r="B33" s="23">
        <v>44717</v>
      </c>
      <c r="C33" s="24" t="s">
        <v>14</v>
      </c>
      <c r="D33" s="57">
        <v>500</v>
      </c>
      <c r="E33" s="25" t="s">
        <v>32</v>
      </c>
      <c r="F33" s="56">
        <v>1</v>
      </c>
    </row>
    <row r="34" spans="1:6" x14ac:dyDescent="0.35">
      <c r="A34" s="25">
        <f t="shared" ref="A34:A65" si="20">A33+1</f>
        <v>16</v>
      </c>
      <c r="B34" s="23">
        <v>44719</v>
      </c>
      <c r="C34" s="24" t="s">
        <v>11</v>
      </c>
      <c r="D34" s="57">
        <v>56</v>
      </c>
      <c r="E34" s="25" t="s">
        <v>31</v>
      </c>
      <c r="F34" s="56">
        <v>2</v>
      </c>
    </row>
    <row r="35" spans="1:6" x14ac:dyDescent="0.35">
      <c r="A35" s="25">
        <f t="shared" ref="A35:A66" si="21">A34</f>
        <v>16</v>
      </c>
      <c r="B35" s="23">
        <v>44719</v>
      </c>
      <c r="C35" s="24" t="s">
        <v>19</v>
      </c>
      <c r="D35" s="57">
        <v>56</v>
      </c>
      <c r="E35" s="25" t="s">
        <v>32</v>
      </c>
      <c r="F35" s="56">
        <v>2</v>
      </c>
    </row>
    <row r="36" spans="1:6" x14ac:dyDescent="0.35">
      <c r="A36" s="25">
        <f t="shared" ref="A36:A67" si="22">A35+1</f>
        <v>17</v>
      </c>
      <c r="B36" s="23">
        <v>44721</v>
      </c>
      <c r="C36" s="24" t="s">
        <v>19</v>
      </c>
      <c r="D36" s="57">
        <v>43</v>
      </c>
      <c r="E36" s="25" t="s">
        <v>31</v>
      </c>
      <c r="F36" s="56">
        <v>1</v>
      </c>
    </row>
    <row r="37" spans="1:6" x14ac:dyDescent="0.35">
      <c r="A37" s="25">
        <f t="shared" ref="A37:A68" si="23">A36</f>
        <v>17</v>
      </c>
      <c r="B37" s="23">
        <v>44721</v>
      </c>
      <c r="C37" s="24" t="s">
        <v>15</v>
      </c>
      <c r="D37" s="57">
        <v>43</v>
      </c>
      <c r="E37" s="25" t="s">
        <v>32</v>
      </c>
      <c r="F37" s="56">
        <v>1</v>
      </c>
    </row>
    <row r="38" spans="1:6" x14ac:dyDescent="0.35">
      <c r="A38" s="25">
        <f t="shared" ref="A38:A69" si="24">A37+1</f>
        <v>18</v>
      </c>
      <c r="B38" s="23">
        <v>44723</v>
      </c>
      <c r="C38" s="24" t="s">
        <v>7</v>
      </c>
      <c r="D38" s="57">
        <v>20</v>
      </c>
      <c r="E38" s="25" t="s">
        <v>31</v>
      </c>
      <c r="F38" s="56"/>
    </row>
    <row r="39" spans="1:6" x14ac:dyDescent="0.35">
      <c r="A39" s="25">
        <f t="shared" ref="A39:A70" si="25">A38</f>
        <v>18</v>
      </c>
      <c r="B39" s="23">
        <v>44723</v>
      </c>
      <c r="C39" s="24" t="s">
        <v>19</v>
      </c>
      <c r="D39" s="57">
        <v>20</v>
      </c>
      <c r="E39" s="25" t="s">
        <v>32</v>
      </c>
      <c r="F39" s="56"/>
    </row>
    <row r="40" spans="1:6" x14ac:dyDescent="0.35">
      <c r="A40" s="25">
        <f t="shared" ref="A40:A71" si="26">A39+1</f>
        <v>19</v>
      </c>
      <c r="B40" s="23">
        <v>44726</v>
      </c>
      <c r="C40" s="24" t="s">
        <v>7</v>
      </c>
      <c r="D40" s="57">
        <v>18</v>
      </c>
      <c r="E40" s="25" t="s">
        <v>31</v>
      </c>
      <c r="F40" s="56"/>
    </row>
    <row r="41" spans="1:6" x14ac:dyDescent="0.35">
      <c r="A41" s="25">
        <f t="shared" ref="A41:A72" si="27">A40</f>
        <v>19</v>
      </c>
      <c r="B41" s="23">
        <v>44726</v>
      </c>
      <c r="C41" s="24" t="s">
        <v>19</v>
      </c>
      <c r="D41" s="57">
        <v>18</v>
      </c>
      <c r="E41" s="25" t="s">
        <v>32</v>
      </c>
      <c r="F41" s="56"/>
    </row>
    <row r="42" spans="1:6" x14ac:dyDescent="0.35">
      <c r="A42" s="25">
        <f t="shared" ref="A42:A73" si="28">A41+1</f>
        <v>20</v>
      </c>
      <c r="B42" s="23">
        <v>44729</v>
      </c>
      <c r="C42" s="24" t="s">
        <v>8</v>
      </c>
      <c r="D42" s="57">
        <v>25</v>
      </c>
      <c r="E42" s="25" t="s">
        <v>31</v>
      </c>
      <c r="F42" s="56"/>
    </row>
    <row r="43" spans="1:6" x14ac:dyDescent="0.35">
      <c r="A43" s="25">
        <f t="shared" ref="A43:A74" si="29">A42</f>
        <v>20</v>
      </c>
      <c r="B43" s="23">
        <v>44729</v>
      </c>
      <c r="C43" s="24" t="s">
        <v>19</v>
      </c>
      <c r="D43" s="57">
        <v>25</v>
      </c>
      <c r="E43" s="25" t="s">
        <v>32</v>
      </c>
      <c r="F43" s="56"/>
    </row>
    <row r="44" spans="1:6" x14ac:dyDescent="0.35">
      <c r="A44" s="25">
        <f t="shared" ref="A44:A75" si="30">A43+1</f>
        <v>21</v>
      </c>
      <c r="B44" s="23">
        <v>44733</v>
      </c>
      <c r="C44" s="24" t="s">
        <v>12</v>
      </c>
      <c r="D44" s="57">
        <v>22</v>
      </c>
      <c r="E44" s="25" t="s">
        <v>31</v>
      </c>
      <c r="F44" s="56"/>
    </row>
    <row r="45" spans="1:6" x14ac:dyDescent="0.35">
      <c r="A45" s="25">
        <f t="shared" ref="A45:A76" si="31">A44</f>
        <v>21</v>
      </c>
      <c r="B45" s="23">
        <v>44733</v>
      </c>
      <c r="C45" s="24" t="s">
        <v>19</v>
      </c>
      <c r="D45" s="57">
        <v>22</v>
      </c>
      <c r="E45" s="25" t="s">
        <v>32</v>
      </c>
      <c r="F45" s="56"/>
    </row>
    <row r="46" spans="1:6" x14ac:dyDescent="0.35">
      <c r="A46" s="25">
        <f t="shared" ref="A46:A77" si="32">A45+1</f>
        <v>22</v>
      </c>
      <c r="B46" s="23">
        <v>44737</v>
      </c>
      <c r="C46" s="24" t="s">
        <v>19</v>
      </c>
      <c r="D46" s="57">
        <v>56</v>
      </c>
      <c r="E46" s="25" t="s">
        <v>31</v>
      </c>
      <c r="F46" s="56">
        <v>2</v>
      </c>
    </row>
    <row r="47" spans="1:6" x14ac:dyDescent="0.35">
      <c r="A47" s="25">
        <f t="shared" ref="A47:A78" si="33">A46</f>
        <v>22</v>
      </c>
      <c r="B47" s="23">
        <v>44737</v>
      </c>
      <c r="C47" s="24" t="s">
        <v>15</v>
      </c>
      <c r="D47" s="57">
        <v>56</v>
      </c>
      <c r="E47" s="25" t="s">
        <v>32</v>
      </c>
      <c r="F47" s="56">
        <v>2</v>
      </c>
    </row>
    <row r="48" spans="1:6" x14ac:dyDescent="0.35">
      <c r="A48" s="25">
        <f t="shared" ref="A48:A79" si="34">A47+1</f>
        <v>23</v>
      </c>
      <c r="B48" s="23">
        <v>44740</v>
      </c>
      <c r="C48" s="24" t="s">
        <v>9</v>
      </c>
      <c r="D48" s="57">
        <v>75</v>
      </c>
      <c r="E48" s="25" t="s">
        <v>31</v>
      </c>
      <c r="F48" s="56"/>
    </row>
    <row r="49" spans="1:6" x14ac:dyDescent="0.35">
      <c r="A49" s="25">
        <f t="shared" ref="A49:A80" si="35">A48</f>
        <v>23</v>
      </c>
      <c r="B49" s="23">
        <v>44740</v>
      </c>
      <c r="C49" s="24" t="s">
        <v>19</v>
      </c>
      <c r="D49" s="57">
        <v>75</v>
      </c>
      <c r="E49" s="25" t="s">
        <v>32</v>
      </c>
      <c r="F49" s="56"/>
    </row>
    <row r="50" spans="1:6" x14ac:dyDescent="0.35">
      <c r="A50" s="25">
        <f t="shared" ref="A50:A81" si="36">A49+1</f>
        <v>24</v>
      </c>
      <c r="B50" s="23">
        <v>44742</v>
      </c>
      <c r="C50" s="24" t="s">
        <v>19</v>
      </c>
      <c r="D50" s="57">
        <v>500</v>
      </c>
      <c r="E50" s="25" t="s">
        <v>31</v>
      </c>
      <c r="F50" s="56">
        <v>3</v>
      </c>
    </row>
    <row r="51" spans="1:6" x14ac:dyDescent="0.35">
      <c r="A51" s="25">
        <f t="shared" ref="A51:A82" si="37">A50</f>
        <v>24</v>
      </c>
      <c r="B51" s="23">
        <v>44742</v>
      </c>
      <c r="C51" s="24" t="s">
        <v>10</v>
      </c>
      <c r="D51" s="57">
        <v>500</v>
      </c>
      <c r="E51" s="25" t="s">
        <v>32</v>
      </c>
      <c r="F51" s="56">
        <v>3</v>
      </c>
    </row>
    <row r="52" spans="1:6" x14ac:dyDescent="0.35">
      <c r="A52" s="25">
        <f t="shared" ref="A52:A83" si="38">A51+1</f>
        <v>25</v>
      </c>
      <c r="B52" s="23">
        <v>44744</v>
      </c>
      <c r="C52" s="24" t="s">
        <v>6</v>
      </c>
      <c r="D52" s="57">
        <v>38</v>
      </c>
      <c r="E52" s="25" t="s">
        <v>31</v>
      </c>
      <c r="F52" s="56"/>
    </row>
    <row r="53" spans="1:6" x14ac:dyDescent="0.35">
      <c r="A53" s="25">
        <f t="shared" ref="A53:A84" si="39">A52</f>
        <v>25</v>
      </c>
      <c r="B53" s="23">
        <v>44744</v>
      </c>
      <c r="C53" s="24" t="s">
        <v>19</v>
      </c>
      <c r="D53" s="57">
        <v>38</v>
      </c>
      <c r="E53" s="25" t="s">
        <v>32</v>
      </c>
      <c r="F53" s="56"/>
    </row>
    <row r="54" spans="1:6" x14ac:dyDescent="0.35">
      <c r="A54" s="25">
        <f t="shared" ref="A54:A85" si="40">A53+1</f>
        <v>26</v>
      </c>
      <c r="B54" s="23">
        <v>44746</v>
      </c>
      <c r="C54" s="24" t="s">
        <v>19</v>
      </c>
      <c r="D54" s="57">
        <v>500</v>
      </c>
      <c r="E54" s="25" t="s">
        <v>31</v>
      </c>
      <c r="F54" s="56">
        <v>2</v>
      </c>
    </row>
    <row r="55" spans="1:6" x14ac:dyDescent="0.35">
      <c r="A55" s="25">
        <f t="shared" ref="A55:A86" si="41">A54</f>
        <v>26</v>
      </c>
      <c r="B55" s="23">
        <v>44746</v>
      </c>
      <c r="C55" s="24" t="s">
        <v>14</v>
      </c>
      <c r="D55" s="57">
        <v>500</v>
      </c>
      <c r="E55" s="25" t="s">
        <v>32</v>
      </c>
      <c r="F55" s="56">
        <v>2</v>
      </c>
    </row>
    <row r="56" spans="1:6" x14ac:dyDescent="0.35">
      <c r="A56" s="25">
        <f t="shared" ref="A56:A87" si="42">A55+1</f>
        <v>27</v>
      </c>
      <c r="B56" s="23">
        <v>44748</v>
      </c>
      <c r="C56" s="24" t="s">
        <v>11</v>
      </c>
      <c r="D56" s="57">
        <v>215</v>
      </c>
      <c r="E56" s="25" t="s">
        <v>31</v>
      </c>
      <c r="F56" s="56">
        <v>3</v>
      </c>
    </row>
    <row r="57" spans="1:6" x14ac:dyDescent="0.35">
      <c r="A57" s="25">
        <f t="shared" ref="A57:A88" si="43">A56</f>
        <v>27</v>
      </c>
      <c r="B57" s="23">
        <v>44748</v>
      </c>
      <c r="C57" s="24" t="s">
        <v>19</v>
      </c>
      <c r="D57" s="57">
        <v>215</v>
      </c>
      <c r="E57" s="25" t="s">
        <v>32</v>
      </c>
      <c r="F57" s="56">
        <v>3</v>
      </c>
    </row>
    <row r="58" spans="1:6" x14ac:dyDescent="0.35">
      <c r="A58" s="25">
        <f t="shared" ref="A58:A89" si="44">A57+1</f>
        <v>28</v>
      </c>
      <c r="B58" s="23">
        <v>44753</v>
      </c>
      <c r="C58" s="24" t="s">
        <v>7</v>
      </c>
      <c r="D58" s="57">
        <v>20</v>
      </c>
      <c r="E58" s="25" t="s">
        <v>31</v>
      </c>
      <c r="F58" s="56"/>
    </row>
    <row r="59" spans="1:6" x14ac:dyDescent="0.35">
      <c r="A59" s="25">
        <f t="shared" ref="A59:A90" si="45">A58</f>
        <v>28</v>
      </c>
      <c r="B59" s="23">
        <v>44753</v>
      </c>
      <c r="C59" s="24" t="s">
        <v>19</v>
      </c>
      <c r="D59" s="57">
        <v>20</v>
      </c>
      <c r="E59" s="25" t="s">
        <v>32</v>
      </c>
      <c r="F59" s="56"/>
    </row>
    <row r="60" spans="1:6" x14ac:dyDescent="0.35">
      <c r="A60" s="25">
        <f t="shared" ref="A60:A91" si="46">A59+1</f>
        <v>29</v>
      </c>
      <c r="B60" s="23">
        <v>44756</v>
      </c>
      <c r="C60" s="24" t="s">
        <v>7</v>
      </c>
      <c r="D60" s="57">
        <v>18</v>
      </c>
      <c r="E60" s="25" t="s">
        <v>31</v>
      </c>
      <c r="F60" s="56"/>
    </row>
    <row r="61" spans="1:6" x14ac:dyDescent="0.35">
      <c r="A61" s="25">
        <f t="shared" ref="A61:A92" si="47">A60</f>
        <v>29</v>
      </c>
      <c r="B61" s="23">
        <v>44756</v>
      </c>
      <c r="C61" s="24" t="s">
        <v>19</v>
      </c>
      <c r="D61" s="57">
        <v>18</v>
      </c>
      <c r="E61" s="25" t="s">
        <v>32</v>
      </c>
      <c r="F61" s="56"/>
    </row>
    <row r="62" spans="1:6" x14ac:dyDescent="0.35">
      <c r="A62" s="25">
        <f t="shared" ref="A62:A93" si="48">A61+1</f>
        <v>30</v>
      </c>
      <c r="B62" s="23">
        <v>44759</v>
      </c>
      <c r="C62" s="24" t="s">
        <v>8</v>
      </c>
      <c r="D62" s="57">
        <v>25</v>
      </c>
      <c r="E62" s="25" t="s">
        <v>31</v>
      </c>
      <c r="F62" s="56"/>
    </row>
    <row r="63" spans="1:6" x14ac:dyDescent="0.35">
      <c r="A63" s="25">
        <f t="shared" ref="A63:A94" si="49">A62</f>
        <v>30</v>
      </c>
      <c r="B63" s="23">
        <v>44759</v>
      </c>
      <c r="C63" s="24" t="s">
        <v>19</v>
      </c>
      <c r="D63" s="57">
        <v>25</v>
      </c>
      <c r="E63" s="25" t="s">
        <v>32</v>
      </c>
      <c r="F63" s="56"/>
    </row>
    <row r="64" spans="1:6" x14ac:dyDescent="0.35">
      <c r="A64" s="25">
        <f t="shared" ref="A64:A95" si="50">A63+1</f>
        <v>31</v>
      </c>
      <c r="B64" s="23">
        <v>44759</v>
      </c>
      <c r="C64" s="24" t="s">
        <v>12</v>
      </c>
      <c r="D64" s="57">
        <v>16</v>
      </c>
      <c r="E64" s="25" t="s">
        <v>31</v>
      </c>
      <c r="F64" s="56"/>
    </row>
    <row r="65" spans="1:6" x14ac:dyDescent="0.35">
      <c r="A65" s="25">
        <f t="shared" ref="A65:A96" si="51">A64</f>
        <v>31</v>
      </c>
      <c r="B65" s="23">
        <v>44759</v>
      </c>
      <c r="C65" s="24" t="s">
        <v>19</v>
      </c>
      <c r="D65" s="57">
        <v>16</v>
      </c>
      <c r="E65" s="25" t="s">
        <v>32</v>
      </c>
      <c r="F65" s="56"/>
    </row>
    <row r="66" spans="1:6" x14ac:dyDescent="0.35">
      <c r="A66" s="25">
        <f t="shared" ref="A66:A97" si="52">A65+1</f>
        <v>32</v>
      </c>
      <c r="B66" s="23">
        <v>44762</v>
      </c>
      <c r="C66" s="24" t="s">
        <v>19</v>
      </c>
      <c r="D66" s="57">
        <v>215</v>
      </c>
      <c r="E66" s="25" t="s">
        <v>31</v>
      </c>
      <c r="F66" s="56">
        <v>3</v>
      </c>
    </row>
    <row r="67" spans="1:6" x14ac:dyDescent="0.35">
      <c r="A67" s="25">
        <f t="shared" ref="A67:A98" si="53">A66</f>
        <v>32</v>
      </c>
      <c r="B67" s="23">
        <v>44762</v>
      </c>
      <c r="C67" s="24" t="s">
        <v>15</v>
      </c>
      <c r="D67" s="57">
        <v>215</v>
      </c>
      <c r="E67" s="25" t="s">
        <v>32</v>
      </c>
      <c r="F67" s="56">
        <v>3</v>
      </c>
    </row>
    <row r="68" spans="1:6" x14ac:dyDescent="0.35">
      <c r="A68" s="25">
        <f t="shared" ref="A68:A99" si="54">A67+1</f>
        <v>33</v>
      </c>
      <c r="B68" s="23">
        <v>44766</v>
      </c>
      <c r="C68" s="24" t="s">
        <v>19</v>
      </c>
      <c r="D68" s="57">
        <v>500</v>
      </c>
      <c r="E68" s="25" t="s">
        <v>31</v>
      </c>
      <c r="F68" s="56">
        <v>3</v>
      </c>
    </row>
    <row r="69" spans="1:6" x14ac:dyDescent="0.35">
      <c r="A69" s="25">
        <f t="shared" ref="A69:A100" si="55">A68</f>
        <v>33</v>
      </c>
      <c r="B69" s="23">
        <v>44766</v>
      </c>
      <c r="C69" s="24" t="s">
        <v>14</v>
      </c>
      <c r="D69" s="57">
        <v>500</v>
      </c>
      <c r="E69" s="25" t="s">
        <v>32</v>
      </c>
      <c r="F69" s="56">
        <v>3</v>
      </c>
    </row>
    <row r="70" spans="1:6" x14ac:dyDescent="0.35">
      <c r="A70" s="25">
        <f t="shared" ref="A70:A101" si="56">A69+1</f>
        <v>34</v>
      </c>
      <c r="B70" s="23">
        <v>44769</v>
      </c>
      <c r="C70" s="24" t="s">
        <v>4</v>
      </c>
      <c r="D70" s="57">
        <v>600</v>
      </c>
      <c r="E70" s="25" t="s">
        <v>31</v>
      </c>
      <c r="F70" s="56"/>
    </row>
    <row r="71" spans="1:6" x14ac:dyDescent="0.35">
      <c r="A71" s="25">
        <f t="shared" ref="A71:A102" si="57">A70</f>
        <v>34</v>
      </c>
      <c r="B71" s="23">
        <v>44769</v>
      </c>
      <c r="C71" s="24" t="s">
        <v>19</v>
      </c>
      <c r="D71" s="57">
        <v>600</v>
      </c>
      <c r="E71" s="25" t="s">
        <v>32</v>
      </c>
      <c r="F71" s="56"/>
    </row>
    <row r="72" spans="1:6" x14ac:dyDescent="0.35">
      <c r="A72" s="25">
        <f t="shared" ref="A72:A103" si="58">A71+1</f>
        <v>35</v>
      </c>
      <c r="B72" s="23">
        <v>44772</v>
      </c>
      <c r="C72" s="24" t="s">
        <v>9</v>
      </c>
      <c r="D72" s="57">
        <v>200</v>
      </c>
      <c r="E72" s="25" t="s">
        <v>31</v>
      </c>
      <c r="F72" s="56"/>
    </row>
    <row r="73" spans="1:6" x14ac:dyDescent="0.35">
      <c r="A73" s="25">
        <f t="shared" ref="A73:A104" si="59">A72</f>
        <v>35</v>
      </c>
      <c r="B73" s="23">
        <v>44772</v>
      </c>
      <c r="C73" s="24" t="s">
        <v>19</v>
      </c>
      <c r="D73" s="57">
        <v>200</v>
      </c>
      <c r="E73" s="25" t="s">
        <v>32</v>
      </c>
      <c r="F73" s="56"/>
    </row>
    <row r="74" spans="1:6" x14ac:dyDescent="0.35">
      <c r="A74" s="25">
        <f t="shared" ref="A74:A105" si="60">A73+1</f>
        <v>36</v>
      </c>
      <c r="B74" s="23">
        <v>44774</v>
      </c>
      <c r="C74" s="24" t="s">
        <v>5</v>
      </c>
      <c r="D74" s="57">
        <v>200</v>
      </c>
      <c r="E74" s="25" t="s">
        <v>31</v>
      </c>
      <c r="F74" s="56"/>
    </row>
    <row r="75" spans="1:6" x14ac:dyDescent="0.35">
      <c r="A75" s="25">
        <f t="shared" ref="A75:A106" si="61">A74</f>
        <v>36</v>
      </c>
      <c r="B75" s="23">
        <v>44774</v>
      </c>
      <c r="C75" s="24" t="s">
        <v>19</v>
      </c>
      <c r="D75" s="57">
        <v>200</v>
      </c>
      <c r="E75" s="25" t="s">
        <v>32</v>
      </c>
      <c r="F75" s="56"/>
    </row>
    <row r="76" spans="1:6" x14ac:dyDescent="0.35">
      <c r="A76" s="25">
        <f t="shared" ref="A76:A107" si="62">A75+1</f>
        <v>37</v>
      </c>
      <c r="B76" s="23">
        <v>44776</v>
      </c>
      <c r="C76" s="24" t="s">
        <v>5</v>
      </c>
      <c r="D76" s="57">
        <v>500</v>
      </c>
      <c r="E76" s="25" t="s">
        <v>31</v>
      </c>
      <c r="F76" s="56"/>
    </row>
    <row r="77" spans="1:6" x14ac:dyDescent="0.35">
      <c r="A77" s="25">
        <f t="shared" ref="A77:A108" si="63">A76</f>
        <v>37</v>
      </c>
      <c r="B77" s="23">
        <v>44776</v>
      </c>
      <c r="C77" s="24" t="s">
        <v>19</v>
      </c>
      <c r="D77" s="57">
        <v>500</v>
      </c>
      <c r="E77" s="25" t="s">
        <v>32</v>
      </c>
      <c r="F77" s="56"/>
    </row>
    <row r="78" spans="1:6" x14ac:dyDescent="0.35">
      <c r="A78" s="25">
        <f t="shared" ref="A78:A109" si="64">A77+1</f>
        <v>38</v>
      </c>
      <c r="B78" s="23">
        <v>44778</v>
      </c>
      <c r="C78" s="24" t="s">
        <v>19</v>
      </c>
      <c r="D78" s="57">
        <v>500</v>
      </c>
      <c r="E78" s="25" t="s">
        <v>31</v>
      </c>
      <c r="F78" s="56">
        <v>4</v>
      </c>
    </row>
    <row r="79" spans="1:6" x14ac:dyDescent="0.35">
      <c r="A79" s="25">
        <f t="shared" ref="A79:A110" si="65">A78</f>
        <v>38</v>
      </c>
      <c r="B79" s="23">
        <v>44778</v>
      </c>
      <c r="C79" s="24" t="s">
        <v>10</v>
      </c>
      <c r="D79" s="57">
        <v>500</v>
      </c>
      <c r="E79" s="25" t="s">
        <v>32</v>
      </c>
      <c r="F79" s="56">
        <v>4</v>
      </c>
    </row>
    <row r="80" spans="1:6" x14ac:dyDescent="0.35">
      <c r="A80" s="25">
        <f t="shared" ref="A80:A111" si="66">A79+1</f>
        <v>39</v>
      </c>
      <c r="B80" s="23">
        <v>44780</v>
      </c>
      <c r="C80" s="24" t="s">
        <v>19</v>
      </c>
      <c r="D80" s="57">
        <v>500</v>
      </c>
      <c r="E80" s="25" t="s">
        <v>31</v>
      </c>
      <c r="F80" s="56">
        <v>5</v>
      </c>
    </row>
    <row r="81" spans="1:6" x14ac:dyDescent="0.35">
      <c r="A81" s="25">
        <f t="shared" ref="A81:A112" si="67">A80</f>
        <v>39</v>
      </c>
      <c r="B81" s="23">
        <v>44780</v>
      </c>
      <c r="C81" s="24" t="s">
        <v>10</v>
      </c>
      <c r="D81" s="57">
        <v>500</v>
      </c>
      <c r="E81" s="25" t="s">
        <v>32</v>
      </c>
      <c r="F81" s="56">
        <v>5</v>
      </c>
    </row>
    <row r="82" spans="1:6" x14ac:dyDescent="0.35">
      <c r="A82" s="25">
        <f t="shared" ref="A82:A113" si="68">A81+1</f>
        <v>40</v>
      </c>
      <c r="B82" s="23">
        <v>44782</v>
      </c>
      <c r="C82" s="24" t="s">
        <v>11</v>
      </c>
      <c r="D82" s="57">
        <v>68</v>
      </c>
      <c r="E82" s="25" t="s">
        <v>31</v>
      </c>
      <c r="F82" s="56">
        <v>4</v>
      </c>
    </row>
    <row r="83" spans="1:6" x14ac:dyDescent="0.35">
      <c r="A83" s="25">
        <f t="shared" ref="A83:A114" si="69">A82</f>
        <v>40</v>
      </c>
      <c r="B83" s="23">
        <v>44782</v>
      </c>
      <c r="C83" s="24" t="s">
        <v>19</v>
      </c>
      <c r="D83" s="57">
        <v>68</v>
      </c>
      <c r="E83" s="25" t="s">
        <v>32</v>
      </c>
      <c r="F83" s="56">
        <v>4</v>
      </c>
    </row>
    <row r="84" spans="1:6" x14ac:dyDescent="0.35">
      <c r="A84" s="25">
        <f t="shared" ref="A84:A115" si="70">A83+1</f>
        <v>41</v>
      </c>
      <c r="B84" s="23">
        <v>44784</v>
      </c>
      <c r="C84" s="24" t="s">
        <v>7</v>
      </c>
      <c r="D84" s="57">
        <v>20</v>
      </c>
      <c r="E84" s="25" t="s">
        <v>31</v>
      </c>
      <c r="F84" s="56"/>
    </row>
    <row r="85" spans="1:6" x14ac:dyDescent="0.35">
      <c r="A85" s="25">
        <f t="shared" ref="A85:A116" si="71">A84</f>
        <v>41</v>
      </c>
      <c r="B85" s="23">
        <v>44784</v>
      </c>
      <c r="C85" s="24" t="s">
        <v>19</v>
      </c>
      <c r="D85" s="57">
        <v>20</v>
      </c>
      <c r="E85" s="25" t="s">
        <v>32</v>
      </c>
      <c r="F85" s="56"/>
    </row>
    <row r="86" spans="1:6" x14ac:dyDescent="0.35">
      <c r="A86" s="25">
        <f t="shared" ref="A86:A117" si="72">A85+1</f>
        <v>42</v>
      </c>
      <c r="B86" s="23">
        <v>44787</v>
      </c>
      <c r="C86" s="24" t="s">
        <v>7</v>
      </c>
      <c r="D86" s="57">
        <v>18</v>
      </c>
      <c r="E86" s="25" t="s">
        <v>31</v>
      </c>
      <c r="F86" s="56"/>
    </row>
    <row r="87" spans="1:6" x14ac:dyDescent="0.35">
      <c r="A87" s="25">
        <f t="shared" ref="A87:A118" si="73">A86</f>
        <v>42</v>
      </c>
      <c r="B87" s="23">
        <v>44787</v>
      </c>
      <c r="C87" s="24" t="s">
        <v>19</v>
      </c>
      <c r="D87" s="57">
        <v>18</v>
      </c>
      <c r="E87" s="25" t="s">
        <v>32</v>
      </c>
      <c r="F87" s="56"/>
    </row>
    <row r="88" spans="1:6" x14ac:dyDescent="0.35">
      <c r="A88" s="25">
        <f t="shared" ref="A88:A119" si="74">A87+1</f>
        <v>43</v>
      </c>
      <c r="B88" s="23">
        <v>44790</v>
      </c>
      <c r="C88" s="24" t="s">
        <v>8</v>
      </c>
      <c r="D88" s="57">
        <v>25</v>
      </c>
      <c r="E88" s="25" t="s">
        <v>31</v>
      </c>
      <c r="F88" s="56"/>
    </row>
    <row r="89" spans="1:6" x14ac:dyDescent="0.35">
      <c r="A89" s="25">
        <f t="shared" ref="A89:A120" si="75">A88</f>
        <v>43</v>
      </c>
      <c r="B89" s="23">
        <v>44790</v>
      </c>
      <c r="C89" s="24" t="s">
        <v>19</v>
      </c>
      <c r="D89" s="57">
        <v>25</v>
      </c>
      <c r="E89" s="25" t="s">
        <v>32</v>
      </c>
      <c r="F89" s="56"/>
    </row>
    <row r="90" spans="1:6" x14ac:dyDescent="0.35">
      <c r="A90" s="25">
        <f t="shared" ref="A90:A121" si="76">A89+1</f>
        <v>44</v>
      </c>
      <c r="B90" s="23">
        <v>44794</v>
      </c>
      <c r="C90" s="24" t="s">
        <v>12</v>
      </c>
      <c r="D90" s="57">
        <v>38</v>
      </c>
      <c r="E90" s="25" t="s">
        <v>31</v>
      </c>
      <c r="F90" s="56"/>
    </row>
    <row r="91" spans="1:6" x14ac:dyDescent="0.35">
      <c r="A91" s="25">
        <f t="shared" ref="A91:A122" si="77">A90</f>
        <v>44</v>
      </c>
      <c r="B91" s="23">
        <v>44794</v>
      </c>
      <c r="C91" s="24" t="s">
        <v>19</v>
      </c>
      <c r="D91" s="57">
        <v>38</v>
      </c>
      <c r="E91" s="25" t="s">
        <v>32</v>
      </c>
      <c r="F91" s="56"/>
    </row>
    <row r="92" spans="1:6" x14ac:dyDescent="0.35">
      <c r="A92" s="25">
        <f t="shared" ref="A92:A123" si="78">A91+1</f>
        <v>45</v>
      </c>
      <c r="B92" s="23">
        <v>44798</v>
      </c>
      <c r="C92" s="24" t="s">
        <v>11</v>
      </c>
      <c r="D92" s="57">
        <v>250</v>
      </c>
      <c r="E92" s="25" t="s">
        <v>31</v>
      </c>
      <c r="F92" s="56">
        <v>5</v>
      </c>
    </row>
    <row r="93" spans="1:6" x14ac:dyDescent="0.35">
      <c r="A93" s="25">
        <f t="shared" ref="A93:A124" si="79">A92</f>
        <v>45</v>
      </c>
      <c r="B93" s="23">
        <v>44798</v>
      </c>
      <c r="C93" s="24" t="s">
        <v>19</v>
      </c>
      <c r="D93" s="57">
        <v>250</v>
      </c>
      <c r="E93" s="25" t="s">
        <v>32</v>
      </c>
      <c r="F93" s="56">
        <v>5</v>
      </c>
    </row>
    <row r="94" spans="1:6" x14ac:dyDescent="0.35">
      <c r="A94" s="25">
        <f t="shared" ref="A94:A125" si="80">A93+1</f>
        <v>46</v>
      </c>
      <c r="B94" s="23">
        <v>44801</v>
      </c>
      <c r="C94" s="24" t="s">
        <v>12</v>
      </c>
      <c r="D94" s="57">
        <v>32</v>
      </c>
      <c r="E94" s="25" t="s">
        <v>31</v>
      </c>
      <c r="F94" s="56"/>
    </row>
    <row r="95" spans="1:6" x14ac:dyDescent="0.35">
      <c r="A95" s="25">
        <f t="shared" ref="A95:A126" si="81">A94</f>
        <v>46</v>
      </c>
      <c r="B95" s="23">
        <v>44801</v>
      </c>
      <c r="C95" s="24" t="s">
        <v>19</v>
      </c>
      <c r="D95" s="57">
        <v>32</v>
      </c>
      <c r="E95" s="25" t="s">
        <v>32</v>
      </c>
      <c r="F95" s="56"/>
    </row>
    <row r="96" spans="1:6" x14ac:dyDescent="0.35">
      <c r="A96" s="25">
        <f t="shared" ref="A96:A127" si="82">A95+1</f>
        <v>47</v>
      </c>
      <c r="B96" s="23">
        <v>44804</v>
      </c>
      <c r="C96" s="24" t="s">
        <v>19</v>
      </c>
      <c r="D96" s="57">
        <v>68</v>
      </c>
      <c r="E96" s="25" t="s">
        <v>31</v>
      </c>
      <c r="F96" s="56">
        <v>4</v>
      </c>
    </row>
    <row r="97" spans="1:6" x14ac:dyDescent="0.35">
      <c r="A97" s="25">
        <f t="shared" ref="A97:A128" si="83">A96</f>
        <v>47</v>
      </c>
      <c r="B97" s="23">
        <v>44804</v>
      </c>
      <c r="C97" s="24" t="s">
        <v>15</v>
      </c>
      <c r="D97" s="57">
        <v>68</v>
      </c>
      <c r="E97" s="25" t="s">
        <v>32</v>
      </c>
      <c r="F97" s="56">
        <v>4</v>
      </c>
    </row>
    <row r="98" spans="1:6" x14ac:dyDescent="0.35">
      <c r="A98" s="25">
        <f t="shared" ref="A98:A129" si="84">A97+1</f>
        <v>48</v>
      </c>
      <c r="B98" s="23">
        <v>44806</v>
      </c>
      <c r="C98" s="24" t="s">
        <v>19</v>
      </c>
      <c r="D98" s="57">
        <v>250</v>
      </c>
      <c r="E98" s="25" t="s">
        <v>31</v>
      </c>
      <c r="F98" s="56">
        <v>5</v>
      </c>
    </row>
    <row r="99" spans="1:6" x14ac:dyDescent="0.35">
      <c r="A99" s="25">
        <f t="shared" ref="A99:A130" si="85">A98</f>
        <v>48</v>
      </c>
      <c r="B99" s="23">
        <v>44806</v>
      </c>
      <c r="C99" s="24" t="s">
        <v>15</v>
      </c>
      <c r="D99" s="57">
        <v>250</v>
      </c>
      <c r="E99" s="25" t="s">
        <v>32</v>
      </c>
      <c r="F99" s="56">
        <v>5</v>
      </c>
    </row>
    <row r="100" spans="1:6" x14ac:dyDescent="0.35">
      <c r="A100" s="25">
        <f t="shared" ref="A100:A131" si="86">A99+1</f>
        <v>49</v>
      </c>
      <c r="B100" s="23">
        <v>44808</v>
      </c>
      <c r="C100" s="24" t="s">
        <v>19</v>
      </c>
      <c r="D100" s="57">
        <v>500</v>
      </c>
      <c r="E100" s="25" t="s">
        <v>31</v>
      </c>
      <c r="F100" s="56">
        <v>4</v>
      </c>
    </row>
    <row r="101" spans="1:6" x14ac:dyDescent="0.35">
      <c r="A101" s="25">
        <f t="shared" ref="A101:A132" si="87">A100</f>
        <v>49</v>
      </c>
      <c r="B101" s="23">
        <v>44808</v>
      </c>
      <c r="C101" s="24" t="s">
        <v>14</v>
      </c>
      <c r="D101" s="57">
        <v>500</v>
      </c>
      <c r="E101" s="25" t="s">
        <v>32</v>
      </c>
      <c r="F101" s="56">
        <v>4</v>
      </c>
    </row>
    <row r="102" spans="1:6" x14ac:dyDescent="0.35">
      <c r="A102" s="25">
        <f t="shared" ref="A102:A133" si="88">A101+1</f>
        <v>50</v>
      </c>
      <c r="B102" s="23">
        <v>44810</v>
      </c>
      <c r="C102" s="24" t="s">
        <v>19</v>
      </c>
      <c r="D102" s="57">
        <v>500</v>
      </c>
      <c r="E102" s="25" t="s">
        <v>31</v>
      </c>
      <c r="F102" s="56">
        <v>6</v>
      </c>
    </row>
    <row r="103" spans="1:6" x14ac:dyDescent="0.35">
      <c r="A103" s="25">
        <f t="shared" ref="A103:A134" si="89">A102</f>
        <v>50</v>
      </c>
      <c r="B103" s="23">
        <v>44810</v>
      </c>
      <c r="C103" s="24" t="s">
        <v>10</v>
      </c>
      <c r="D103" s="57">
        <v>500</v>
      </c>
      <c r="E103" s="25" t="s">
        <v>32</v>
      </c>
      <c r="F103" s="56">
        <v>6</v>
      </c>
    </row>
    <row r="104" spans="1:6" x14ac:dyDescent="0.35">
      <c r="A104" s="25">
        <f t="shared" ref="A104:A135" si="90">A103+1</f>
        <v>51</v>
      </c>
      <c r="B104" s="23">
        <v>44812</v>
      </c>
      <c r="C104" s="24" t="s">
        <v>9</v>
      </c>
      <c r="D104" s="57">
        <v>125</v>
      </c>
      <c r="E104" s="25" t="s">
        <v>31</v>
      </c>
      <c r="F104" s="56"/>
    </row>
    <row r="105" spans="1:6" x14ac:dyDescent="0.35">
      <c r="A105" s="25">
        <f t="shared" ref="A105:A136" si="91">A104</f>
        <v>51</v>
      </c>
      <c r="B105" s="23">
        <v>44812</v>
      </c>
      <c r="C105" s="24" t="s">
        <v>19</v>
      </c>
      <c r="D105" s="57">
        <v>125</v>
      </c>
      <c r="E105" s="25" t="s">
        <v>32</v>
      </c>
      <c r="F105" s="56"/>
    </row>
    <row r="106" spans="1:6" x14ac:dyDescent="0.35">
      <c r="A106" s="25">
        <f t="shared" ref="A106:A137" si="92">A105+1</f>
        <v>52</v>
      </c>
      <c r="B106" s="23">
        <v>44815</v>
      </c>
      <c r="C106" s="24" t="s">
        <v>7</v>
      </c>
      <c r="D106" s="57">
        <v>20</v>
      </c>
      <c r="E106" s="25" t="s">
        <v>31</v>
      </c>
      <c r="F106" s="56"/>
    </row>
    <row r="107" spans="1:6" x14ac:dyDescent="0.35">
      <c r="A107" s="25">
        <f t="shared" ref="A107:A138" si="93">A106</f>
        <v>52</v>
      </c>
      <c r="B107" s="23">
        <v>44815</v>
      </c>
      <c r="C107" s="24" t="s">
        <v>19</v>
      </c>
      <c r="D107" s="57">
        <v>20</v>
      </c>
      <c r="E107" s="25" t="s">
        <v>32</v>
      </c>
      <c r="F107" s="56"/>
    </row>
    <row r="108" spans="1:6" x14ac:dyDescent="0.35">
      <c r="A108" s="25">
        <f t="shared" ref="A108:A139" si="94">A107+1</f>
        <v>53</v>
      </c>
      <c r="B108" s="23">
        <v>44818</v>
      </c>
      <c r="C108" s="24" t="s">
        <v>7</v>
      </c>
      <c r="D108" s="57">
        <v>18</v>
      </c>
      <c r="E108" s="25" t="s">
        <v>31</v>
      </c>
      <c r="F108" s="56"/>
    </row>
    <row r="109" spans="1:6" x14ac:dyDescent="0.35">
      <c r="A109" s="25">
        <f t="shared" ref="A109:A140" si="95">A108</f>
        <v>53</v>
      </c>
      <c r="B109" s="23">
        <v>44818</v>
      </c>
      <c r="C109" s="24" t="s">
        <v>19</v>
      </c>
      <c r="D109" s="57">
        <v>18</v>
      </c>
      <c r="E109" s="25" t="s">
        <v>32</v>
      </c>
      <c r="F109" s="56"/>
    </row>
    <row r="110" spans="1:6" x14ac:dyDescent="0.35">
      <c r="A110" s="25">
        <f t="shared" ref="A110:A141" si="96">A109+1</f>
        <v>54</v>
      </c>
      <c r="B110" s="23">
        <v>44821</v>
      </c>
      <c r="C110" s="24" t="s">
        <v>8</v>
      </c>
      <c r="D110" s="57">
        <v>25</v>
      </c>
      <c r="E110" s="25" t="s">
        <v>31</v>
      </c>
      <c r="F110" s="56"/>
    </row>
    <row r="111" spans="1:6" x14ac:dyDescent="0.35">
      <c r="A111" s="25">
        <f t="shared" ref="A111:A142" si="97">A110</f>
        <v>54</v>
      </c>
      <c r="B111" s="23">
        <v>44821</v>
      </c>
      <c r="C111" s="24" t="s">
        <v>19</v>
      </c>
      <c r="D111" s="57">
        <v>25</v>
      </c>
      <c r="E111" s="25" t="s">
        <v>32</v>
      </c>
      <c r="F111" s="56"/>
    </row>
    <row r="112" spans="1:6" x14ac:dyDescent="0.35">
      <c r="A112" s="25">
        <f t="shared" ref="A112:A143" si="98">A111+1</f>
        <v>55</v>
      </c>
      <c r="B112" s="23">
        <v>44822</v>
      </c>
      <c r="C112" s="24" t="s">
        <v>19</v>
      </c>
      <c r="D112" s="57">
        <v>500</v>
      </c>
      <c r="E112" s="25" t="s">
        <v>31</v>
      </c>
      <c r="F112" s="56">
        <v>5</v>
      </c>
    </row>
    <row r="113" spans="1:6" x14ac:dyDescent="0.35">
      <c r="A113" s="25">
        <f t="shared" ref="A113:A144" si="99">A112</f>
        <v>55</v>
      </c>
      <c r="B113" s="23">
        <v>44822</v>
      </c>
      <c r="C113" s="24" t="s">
        <v>14</v>
      </c>
      <c r="D113" s="57">
        <v>500</v>
      </c>
      <c r="E113" s="25" t="s">
        <v>32</v>
      </c>
      <c r="F113" s="56">
        <v>5</v>
      </c>
    </row>
    <row r="114" spans="1:6" x14ac:dyDescent="0.35">
      <c r="A114" s="25">
        <f t="shared" ref="A114:A145" si="100">A113+1</f>
        <v>56</v>
      </c>
      <c r="B114" s="23">
        <v>44824</v>
      </c>
      <c r="C114" s="24" t="s">
        <v>12</v>
      </c>
      <c r="D114" s="57">
        <v>21</v>
      </c>
      <c r="E114" s="25" t="s">
        <v>31</v>
      </c>
      <c r="F114" s="56"/>
    </row>
    <row r="115" spans="1:6" x14ac:dyDescent="0.35">
      <c r="A115" s="25">
        <f t="shared" ref="A115:A146" si="101">A114</f>
        <v>56</v>
      </c>
      <c r="B115" s="23">
        <v>44824</v>
      </c>
      <c r="C115" s="24" t="s">
        <v>19</v>
      </c>
      <c r="D115" s="57">
        <v>21</v>
      </c>
      <c r="E115" s="25" t="s">
        <v>32</v>
      </c>
      <c r="F115" s="56"/>
    </row>
    <row r="116" spans="1:6" x14ac:dyDescent="0.35">
      <c r="A116" s="25">
        <f t="shared" ref="A116:A147" si="102">A115+1</f>
        <v>57</v>
      </c>
      <c r="B116" s="23">
        <v>44828</v>
      </c>
      <c r="C116" s="24" t="s">
        <v>11</v>
      </c>
      <c r="D116" s="57">
        <v>104</v>
      </c>
      <c r="E116" s="25" t="s">
        <v>31</v>
      </c>
      <c r="F116" s="56">
        <v>6</v>
      </c>
    </row>
    <row r="117" spans="1:6" x14ac:dyDescent="0.35">
      <c r="A117" s="25">
        <f t="shared" ref="A117:A148" si="103">A116</f>
        <v>57</v>
      </c>
      <c r="B117" s="23">
        <v>44828</v>
      </c>
      <c r="C117" s="24" t="s">
        <v>19</v>
      </c>
      <c r="D117" s="57">
        <v>104</v>
      </c>
      <c r="E117" s="25" t="s">
        <v>32</v>
      </c>
      <c r="F117" s="56">
        <v>6</v>
      </c>
    </row>
    <row r="118" spans="1:6" x14ac:dyDescent="0.35">
      <c r="A118" s="25">
        <f t="shared" ref="A118:A149" si="104">A117+1</f>
        <v>58</v>
      </c>
      <c r="B118" s="23">
        <v>44830</v>
      </c>
      <c r="C118" s="24" t="s">
        <v>19</v>
      </c>
      <c r="D118" s="57">
        <v>500</v>
      </c>
      <c r="E118" s="25" t="s">
        <v>31</v>
      </c>
      <c r="F118" s="56">
        <v>7</v>
      </c>
    </row>
    <row r="119" spans="1:6" x14ac:dyDescent="0.35">
      <c r="A119" s="25">
        <f t="shared" ref="A119:A150" si="105">A118</f>
        <v>58</v>
      </c>
      <c r="B119" s="23">
        <v>44830</v>
      </c>
      <c r="C119" s="24" t="s">
        <v>10</v>
      </c>
      <c r="D119" s="57">
        <v>500</v>
      </c>
      <c r="E119" s="25" t="s">
        <v>32</v>
      </c>
      <c r="F119" s="56">
        <v>7</v>
      </c>
    </row>
    <row r="120" spans="1:6" x14ac:dyDescent="0.35">
      <c r="A120" s="25">
        <f t="shared" ref="A120:A151" si="106">A119+1</f>
        <v>59</v>
      </c>
      <c r="B120" s="23">
        <v>44834</v>
      </c>
      <c r="C120" s="24" t="s">
        <v>19</v>
      </c>
      <c r="D120" s="57">
        <v>104</v>
      </c>
      <c r="E120" s="25" t="s">
        <v>31</v>
      </c>
      <c r="F120" s="56">
        <v>6</v>
      </c>
    </row>
    <row r="121" spans="1:6" x14ac:dyDescent="0.35">
      <c r="A121" s="25">
        <f t="shared" ref="A121:A152" si="107">A120</f>
        <v>59</v>
      </c>
      <c r="B121" s="23">
        <v>44834</v>
      </c>
      <c r="C121" s="24" t="s">
        <v>15</v>
      </c>
      <c r="D121" s="57">
        <v>104</v>
      </c>
      <c r="E121" s="25" t="s">
        <v>32</v>
      </c>
      <c r="F121" s="56">
        <v>6</v>
      </c>
    </row>
    <row r="122" spans="1:6" x14ac:dyDescent="0.35">
      <c r="A122" s="25">
        <f t="shared" ref="A122:A153" si="108">A121+1</f>
        <v>60</v>
      </c>
      <c r="B122" s="23">
        <v>44836</v>
      </c>
      <c r="C122" s="24" t="s">
        <v>19</v>
      </c>
      <c r="D122" s="57">
        <v>500</v>
      </c>
      <c r="E122" s="25" t="s">
        <v>31</v>
      </c>
      <c r="F122" s="56">
        <v>6</v>
      </c>
    </row>
    <row r="123" spans="1:6" x14ac:dyDescent="0.35">
      <c r="A123" s="25">
        <f t="shared" ref="A123:A154" si="109">A122</f>
        <v>60</v>
      </c>
      <c r="B123" s="23">
        <v>44836</v>
      </c>
      <c r="C123" s="24" t="s">
        <v>14</v>
      </c>
      <c r="D123" s="57">
        <v>500</v>
      </c>
      <c r="E123" s="25" t="s">
        <v>32</v>
      </c>
      <c r="F123" s="56">
        <v>6</v>
      </c>
    </row>
    <row r="124" spans="1:6" x14ac:dyDescent="0.35">
      <c r="A124" s="25">
        <f t="shared" ref="A124:A155" si="110">A123+1</f>
        <v>61</v>
      </c>
      <c r="B124" s="23">
        <v>44838</v>
      </c>
      <c r="C124" s="24" t="s">
        <v>12</v>
      </c>
      <c r="D124" s="57">
        <v>22</v>
      </c>
      <c r="E124" s="25" t="s">
        <v>31</v>
      </c>
      <c r="F124" s="56"/>
    </row>
    <row r="125" spans="1:6" x14ac:dyDescent="0.35">
      <c r="A125" s="25">
        <f t="shared" ref="A125:A156" si="111">A124</f>
        <v>61</v>
      </c>
      <c r="B125" s="23">
        <v>44838</v>
      </c>
      <c r="C125" s="24" t="s">
        <v>19</v>
      </c>
      <c r="D125" s="57">
        <v>22</v>
      </c>
      <c r="E125" s="25" t="s">
        <v>32</v>
      </c>
      <c r="F125" s="56"/>
    </row>
    <row r="126" spans="1:6" x14ac:dyDescent="0.35">
      <c r="A126" s="25">
        <f t="shared" ref="A126:A157" si="112">A125+1</f>
        <v>62</v>
      </c>
      <c r="B126" s="23">
        <v>44840</v>
      </c>
      <c r="C126" s="24" t="s">
        <v>11</v>
      </c>
      <c r="D126" s="57">
        <v>88</v>
      </c>
      <c r="E126" s="25" t="s">
        <v>31</v>
      </c>
      <c r="F126" s="56">
        <v>7</v>
      </c>
    </row>
    <row r="127" spans="1:6" x14ac:dyDescent="0.35">
      <c r="A127" s="25">
        <f t="shared" ref="A127:A158" si="113">A126</f>
        <v>62</v>
      </c>
      <c r="B127" s="23">
        <v>44840</v>
      </c>
      <c r="C127" s="24" t="s">
        <v>19</v>
      </c>
      <c r="D127" s="57">
        <v>88</v>
      </c>
      <c r="E127" s="25" t="s">
        <v>32</v>
      </c>
      <c r="F127" s="56">
        <v>7</v>
      </c>
    </row>
    <row r="128" spans="1:6" x14ac:dyDescent="0.35">
      <c r="A128" s="25">
        <f t="shared" ref="A128:A159" si="114">A127+1</f>
        <v>63</v>
      </c>
      <c r="B128" s="23">
        <v>44842</v>
      </c>
      <c r="C128" s="24" t="s">
        <v>19</v>
      </c>
      <c r="D128" s="57">
        <v>88</v>
      </c>
      <c r="E128" s="25" t="s">
        <v>31</v>
      </c>
      <c r="F128" s="56">
        <v>7</v>
      </c>
    </row>
    <row r="129" spans="1:6" x14ac:dyDescent="0.35">
      <c r="A129" s="25">
        <f t="shared" ref="A129:A160" si="115">A128</f>
        <v>63</v>
      </c>
      <c r="B129" s="23">
        <v>44842</v>
      </c>
      <c r="C129" s="24" t="s">
        <v>15</v>
      </c>
      <c r="D129" s="57">
        <v>88</v>
      </c>
      <c r="E129" s="25" t="s">
        <v>32</v>
      </c>
      <c r="F129" s="56">
        <v>7</v>
      </c>
    </row>
    <row r="130" spans="1:6" x14ac:dyDescent="0.35">
      <c r="A130" s="25">
        <f t="shared" ref="A130:A161" si="116">A129+1</f>
        <v>64</v>
      </c>
      <c r="B130" s="23">
        <v>44844</v>
      </c>
      <c r="C130" s="24" t="s">
        <v>19</v>
      </c>
      <c r="D130" s="57">
        <v>500</v>
      </c>
      <c r="E130" s="25" t="s">
        <v>31</v>
      </c>
      <c r="F130" s="56">
        <v>8</v>
      </c>
    </row>
    <row r="131" spans="1:6" x14ac:dyDescent="0.35">
      <c r="A131" s="25">
        <f t="shared" ref="A131:A162" si="117">A130</f>
        <v>64</v>
      </c>
      <c r="B131" s="23">
        <v>44844</v>
      </c>
      <c r="C131" s="24" t="s">
        <v>10</v>
      </c>
      <c r="D131" s="57">
        <v>500</v>
      </c>
      <c r="E131" s="25" t="s">
        <v>32</v>
      </c>
      <c r="F131" s="56">
        <v>8</v>
      </c>
    </row>
    <row r="132" spans="1:6" x14ac:dyDescent="0.35">
      <c r="A132" s="25">
        <f t="shared" ref="A132:A163" si="118">A131+1</f>
        <v>65</v>
      </c>
      <c r="B132" s="23">
        <v>44845</v>
      </c>
      <c r="C132" s="24" t="s">
        <v>7</v>
      </c>
      <c r="D132" s="57">
        <v>20</v>
      </c>
      <c r="E132" s="25" t="s">
        <v>31</v>
      </c>
      <c r="F132" s="56"/>
    </row>
    <row r="133" spans="1:6" x14ac:dyDescent="0.35">
      <c r="A133" s="25">
        <f t="shared" ref="A133:A164" si="119">A132</f>
        <v>65</v>
      </c>
      <c r="B133" s="23">
        <v>44845</v>
      </c>
      <c r="C133" s="24" t="s">
        <v>19</v>
      </c>
      <c r="D133" s="57">
        <v>20</v>
      </c>
      <c r="E133" s="25" t="s">
        <v>32</v>
      </c>
      <c r="F133" s="56"/>
    </row>
    <row r="134" spans="1:6" x14ac:dyDescent="0.35">
      <c r="A134" s="25">
        <f t="shared" ref="A134:A165" si="120">A133+1</f>
        <v>66</v>
      </c>
      <c r="B134" s="23">
        <v>44848</v>
      </c>
      <c r="C134" s="24" t="s">
        <v>7</v>
      </c>
      <c r="D134" s="57">
        <v>18</v>
      </c>
      <c r="E134" s="25" t="s">
        <v>31</v>
      </c>
      <c r="F134" s="56"/>
    </row>
    <row r="135" spans="1:6" x14ac:dyDescent="0.35">
      <c r="A135" s="25">
        <f t="shared" ref="A135:A166" si="121">A134</f>
        <v>66</v>
      </c>
      <c r="B135" s="23">
        <v>44848</v>
      </c>
      <c r="C135" s="24" t="s">
        <v>19</v>
      </c>
      <c r="D135" s="57">
        <v>18</v>
      </c>
      <c r="E135" s="25" t="s">
        <v>32</v>
      </c>
      <c r="F135" s="56"/>
    </row>
    <row r="136" spans="1:6" x14ac:dyDescent="0.35">
      <c r="A136" s="25">
        <f t="shared" ref="A136:A167" si="122">A135+1</f>
        <v>67</v>
      </c>
      <c r="B136" s="23">
        <v>44851</v>
      </c>
      <c r="C136" s="24" t="s">
        <v>8</v>
      </c>
      <c r="D136" s="57">
        <v>25</v>
      </c>
      <c r="E136" s="25" t="s">
        <v>31</v>
      </c>
      <c r="F136" s="56"/>
    </row>
    <row r="137" spans="1:6" x14ac:dyDescent="0.35">
      <c r="A137" s="25">
        <f t="shared" ref="A137:A168" si="123">A136</f>
        <v>67</v>
      </c>
      <c r="B137" s="23">
        <v>44851</v>
      </c>
      <c r="C137" s="24" t="s">
        <v>19</v>
      </c>
      <c r="D137" s="57">
        <v>25</v>
      </c>
      <c r="E137" s="25" t="s">
        <v>32</v>
      </c>
      <c r="F137" s="56"/>
    </row>
    <row r="138" spans="1:6" x14ac:dyDescent="0.35">
      <c r="A138" s="25">
        <f t="shared" ref="A138:A169" si="124">A137+1</f>
        <v>68</v>
      </c>
      <c r="B138" s="23">
        <v>44854</v>
      </c>
      <c r="C138" s="24" t="s">
        <v>11</v>
      </c>
      <c r="D138" s="57">
        <v>231</v>
      </c>
      <c r="E138" s="25" t="s">
        <v>31</v>
      </c>
      <c r="F138" s="56">
        <v>8</v>
      </c>
    </row>
    <row r="139" spans="1:6" x14ac:dyDescent="0.35">
      <c r="A139" s="25">
        <f t="shared" ref="A139:A170" si="125">A138</f>
        <v>68</v>
      </c>
      <c r="B139" s="23">
        <v>44854</v>
      </c>
      <c r="C139" s="24" t="s">
        <v>19</v>
      </c>
      <c r="D139" s="57">
        <v>231</v>
      </c>
      <c r="E139" s="25" t="s">
        <v>32</v>
      </c>
      <c r="F139" s="56">
        <v>8</v>
      </c>
    </row>
    <row r="140" spans="1:6" x14ac:dyDescent="0.35">
      <c r="A140" s="25">
        <f t="shared" ref="A140:A187" si="126">A139+1</f>
        <v>69</v>
      </c>
      <c r="B140" s="23">
        <v>44858</v>
      </c>
      <c r="C140" s="24" t="s">
        <v>12</v>
      </c>
      <c r="D140" s="57">
        <v>31</v>
      </c>
      <c r="E140" s="25" t="s">
        <v>31</v>
      </c>
      <c r="F140" s="56"/>
    </row>
    <row r="141" spans="1:6" x14ac:dyDescent="0.35">
      <c r="A141" s="25">
        <f t="shared" ref="A141:A187" si="127">A140</f>
        <v>69</v>
      </c>
      <c r="B141" s="23">
        <v>44858</v>
      </c>
      <c r="C141" s="24" t="s">
        <v>19</v>
      </c>
      <c r="D141" s="57">
        <v>31</v>
      </c>
      <c r="E141" s="25" t="s">
        <v>32</v>
      </c>
      <c r="F141" s="56"/>
    </row>
    <row r="142" spans="1:6" x14ac:dyDescent="0.35">
      <c r="A142" s="25">
        <f t="shared" ref="A142:A187" si="128">A141+1</f>
        <v>70</v>
      </c>
      <c r="B142" s="23">
        <v>44861</v>
      </c>
      <c r="C142" s="24" t="s">
        <v>9</v>
      </c>
      <c r="D142" s="57">
        <v>225</v>
      </c>
      <c r="E142" s="25" t="s">
        <v>31</v>
      </c>
      <c r="F142" s="56"/>
    </row>
    <row r="143" spans="1:6" x14ac:dyDescent="0.35">
      <c r="A143" s="25">
        <f t="shared" ref="A143:A187" si="129">A142</f>
        <v>70</v>
      </c>
      <c r="B143" s="23">
        <v>44861</v>
      </c>
      <c r="C143" s="24" t="s">
        <v>19</v>
      </c>
      <c r="D143" s="57">
        <v>225</v>
      </c>
      <c r="E143" s="25" t="s">
        <v>32</v>
      </c>
      <c r="F143" s="56"/>
    </row>
    <row r="144" spans="1:6" x14ac:dyDescent="0.35">
      <c r="A144" s="25">
        <f t="shared" ref="A144:A187" si="130">A143+1</f>
        <v>71</v>
      </c>
      <c r="B144" s="23">
        <v>44864</v>
      </c>
      <c r="C144" s="24" t="s">
        <v>19</v>
      </c>
      <c r="D144" s="57">
        <v>231</v>
      </c>
      <c r="E144" s="25" t="s">
        <v>31</v>
      </c>
      <c r="F144" s="56">
        <v>8</v>
      </c>
    </row>
    <row r="145" spans="1:6" x14ac:dyDescent="0.35">
      <c r="A145" s="25">
        <f t="shared" ref="A145:A187" si="131">A144</f>
        <v>71</v>
      </c>
      <c r="B145" s="23">
        <v>44864</v>
      </c>
      <c r="C145" s="24" t="s">
        <v>15</v>
      </c>
      <c r="D145" s="57">
        <v>231</v>
      </c>
      <c r="E145" s="25" t="s">
        <v>32</v>
      </c>
      <c r="F145" s="56">
        <v>8</v>
      </c>
    </row>
    <row r="146" spans="1:6" x14ac:dyDescent="0.35">
      <c r="A146" s="25">
        <f t="shared" ref="A146:A187" si="132">A145+1</f>
        <v>72</v>
      </c>
      <c r="B146" s="23">
        <v>44866</v>
      </c>
      <c r="C146" s="24" t="s">
        <v>19</v>
      </c>
      <c r="D146" s="57">
        <v>500</v>
      </c>
      <c r="E146" s="25" t="s">
        <v>31</v>
      </c>
      <c r="F146" s="56">
        <v>8</v>
      </c>
    </row>
    <row r="147" spans="1:6" x14ac:dyDescent="0.35">
      <c r="A147" s="25">
        <f t="shared" ref="A147:A187" si="133">A146</f>
        <v>72</v>
      </c>
      <c r="B147" s="23">
        <v>44866</v>
      </c>
      <c r="C147" s="24" t="s">
        <v>14</v>
      </c>
      <c r="D147" s="57">
        <v>500</v>
      </c>
      <c r="E147" s="25" t="s">
        <v>32</v>
      </c>
      <c r="F147" s="56">
        <v>8</v>
      </c>
    </row>
    <row r="148" spans="1:6" x14ac:dyDescent="0.35">
      <c r="A148" s="25">
        <f t="shared" ref="A148:A187" si="134">A147+1</f>
        <v>73</v>
      </c>
      <c r="B148" s="23">
        <v>44868</v>
      </c>
      <c r="C148" s="24" t="s">
        <v>19</v>
      </c>
      <c r="D148" s="57">
        <v>500</v>
      </c>
      <c r="E148" s="25" t="s">
        <v>31</v>
      </c>
      <c r="F148" s="56">
        <v>9</v>
      </c>
    </row>
    <row r="149" spans="1:6" x14ac:dyDescent="0.35">
      <c r="A149" s="25">
        <f t="shared" ref="A149:A187" si="135">A148</f>
        <v>73</v>
      </c>
      <c r="B149" s="23">
        <v>44868</v>
      </c>
      <c r="C149" s="24" t="s">
        <v>10</v>
      </c>
      <c r="D149" s="57">
        <v>500</v>
      </c>
      <c r="E149" s="25" t="s">
        <v>32</v>
      </c>
      <c r="F149" s="56">
        <v>9</v>
      </c>
    </row>
    <row r="150" spans="1:6" x14ac:dyDescent="0.35">
      <c r="A150" s="25">
        <f t="shared" ref="A150:A187" si="136">A149+1</f>
        <v>74</v>
      </c>
      <c r="B150" s="23">
        <v>44871</v>
      </c>
      <c r="C150" s="24" t="s">
        <v>19</v>
      </c>
      <c r="D150" s="57">
        <v>500</v>
      </c>
      <c r="E150" s="25" t="s">
        <v>31</v>
      </c>
      <c r="F150" s="56">
        <v>10</v>
      </c>
    </row>
    <row r="151" spans="1:6" x14ac:dyDescent="0.35">
      <c r="A151" s="25">
        <f t="shared" ref="A151:A187" si="137">A150</f>
        <v>74</v>
      </c>
      <c r="B151" s="23">
        <v>44871</v>
      </c>
      <c r="C151" s="24" t="s">
        <v>10</v>
      </c>
      <c r="D151" s="57">
        <v>500</v>
      </c>
      <c r="E151" s="25" t="s">
        <v>32</v>
      </c>
      <c r="F151" s="56">
        <v>10</v>
      </c>
    </row>
    <row r="152" spans="1:6" x14ac:dyDescent="0.35">
      <c r="A152" s="25">
        <f t="shared" ref="A152:A187" si="138">A151+1</f>
        <v>75</v>
      </c>
      <c r="B152" s="23">
        <v>44873</v>
      </c>
      <c r="C152" s="24" t="s">
        <v>11</v>
      </c>
      <c r="D152" s="57">
        <v>245</v>
      </c>
      <c r="E152" s="25" t="s">
        <v>31</v>
      </c>
      <c r="F152" s="56">
        <v>10</v>
      </c>
    </row>
    <row r="153" spans="1:6" x14ac:dyDescent="0.35">
      <c r="A153" s="25">
        <f t="shared" ref="A153:A187" si="139">A152</f>
        <v>75</v>
      </c>
      <c r="B153" s="23">
        <v>44873</v>
      </c>
      <c r="C153" s="24" t="s">
        <v>19</v>
      </c>
      <c r="D153" s="57">
        <v>245</v>
      </c>
      <c r="E153" s="25" t="s">
        <v>32</v>
      </c>
      <c r="F153" s="56">
        <v>10</v>
      </c>
    </row>
    <row r="154" spans="1:6" x14ac:dyDescent="0.35">
      <c r="A154" s="25">
        <f t="shared" ref="A154:A187" si="140">A153+1</f>
        <v>76</v>
      </c>
      <c r="B154" s="23">
        <v>44876</v>
      </c>
      <c r="C154" s="24" t="s">
        <v>7</v>
      </c>
      <c r="D154" s="57">
        <v>20</v>
      </c>
      <c r="E154" s="25" t="s">
        <v>31</v>
      </c>
      <c r="F154" s="56"/>
    </row>
    <row r="155" spans="1:6" x14ac:dyDescent="0.35">
      <c r="A155" s="25">
        <f t="shared" ref="A155:A187" si="141">A154</f>
        <v>76</v>
      </c>
      <c r="B155" s="23">
        <v>44876</v>
      </c>
      <c r="C155" s="24" t="s">
        <v>19</v>
      </c>
      <c r="D155" s="57">
        <v>20</v>
      </c>
      <c r="E155" s="25" t="s">
        <v>32</v>
      </c>
      <c r="F155" s="56"/>
    </row>
    <row r="156" spans="1:6" x14ac:dyDescent="0.35">
      <c r="A156" s="25">
        <f t="shared" ref="A156:A187" si="142">A155+1</f>
        <v>77</v>
      </c>
      <c r="B156" s="23">
        <v>44879</v>
      </c>
      <c r="C156" s="24" t="s">
        <v>7</v>
      </c>
      <c r="D156" s="57">
        <v>18</v>
      </c>
      <c r="E156" s="25" t="s">
        <v>31</v>
      </c>
      <c r="F156" s="56"/>
    </row>
    <row r="157" spans="1:6" x14ac:dyDescent="0.35">
      <c r="A157" s="25">
        <f t="shared" ref="A157:A187" si="143">A156</f>
        <v>77</v>
      </c>
      <c r="B157" s="23">
        <v>44879</v>
      </c>
      <c r="C157" s="24" t="s">
        <v>19</v>
      </c>
      <c r="D157" s="57">
        <v>18</v>
      </c>
      <c r="E157" s="25" t="s">
        <v>32</v>
      </c>
      <c r="F157" s="56"/>
    </row>
    <row r="158" spans="1:6" x14ac:dyDescent="0.35">
      <c r="A158" s="25">
        <f t="shared" ref="A158:A187" si="144">A157+1</f>
        <v>78</v>
      </c>
      <c r="B158" s="23">
        <v>44882</v>
      </c>
      <c r="C158" s="24" t="s">
        <v>8</v>
      </c>
      <c r="D158" s="57">
        <v>25</v>
      </c>
      <c r="E158" s="25" t="s">
        <v>31</v>
      </c>
      <c r="F158" s="56"/>
    </row>
    <row r="159" spans="1:6" x14ac:dyDescent="0.35">
      <c r="A159" s="25">
        <f t="shared" ref="A159:A187" si="145">A158</f>
        <v>78</v>
      </c>
      <c r="B159" s="23">
        <v>44882</v>
      </c>
      <c r="C159" s="24" t="s">
        <v>19</v>
      </c>
      <c r="D159" s="57">
        <v>25</v>
      </c>
      <c r="E159" s="25" t="s">
        <v>32</v>
      </c>
      <c r="F159" s="56"/>
    </row>
    <row r="160" spans="1:6" x14ac:dyDescent="0.35">
      <c r="A160" s="25">
        <f t="shared" ref="A160:A187" si="146">A159+1</f>
        <v>79</v>
      </c>
      <c r="B160" s="23">
        <v>44884</v>
      </c>
      <c r="C160" s="24" t="s">
        <v>12</v>
      </c>
      <c r="D160" s="57">
        <v>31</v>
      </c>
      <c r="E160" s="25" t="s">
        <v>31</v>
      </c>
      <c r="F160" s="56"/>
    </row>
    <row r="161" spans="1:6" x14ac:dyDescent="0.35">
      <c r="A161" s="25">
        <f t="shared" ref="A161:A187" si="147">A160</f>
        <v>79</v>
      </c>
      <c r="B161" s="23">
        <v>44884</v>
      </c>
      <c r="C161" s="24" t="s">
        <v>19</v>
      </c>
      <c r="D161" s="57">
        <v>31</v>
      </c>
      <c r="E161" s="25" t="s">
        <v>32</v>
      </c>
      <c r="F161" s="56"/>
    </row>
    <row r="162" spans="1:6" x14ac:dyDescent="0.35">
      <c r="A162" s="25">
        <f t="shared" ref="A162:A187" si="148">A161+1</f>
        <v>80</v>
      </c>
      <c r="B162" s="23">
        <v>44887</v>
      </c>
      <c r="C162" s="24" t="s">
        <v>11</v>
      </c>
      <c r="D162" s="57">
        <v>168</v>
      </c>
      <c r="E162" s="25" t="s">
        <v>31</v>
      </c>
      <c r="F162" s="56">
        <v>9</v>
      </c>
    </row>
    <row r="163" spans="1:6" x14ac:dyDescent="0.35">
      <c r="A163" s="25">
        <f t="shared" ref="A163:A187" si="149">A162</f>
        <v>80</v>
      </c>
      <c r="B163" s="23">
        <v>44887</v>
      </c>
      <c r="C163" s="24" t="s">
        <v>19</v>
      </c>
      <c r="D163" s="57">
        <v>168</v>
      </c>
      <c r="E163" s="25" t="s">
        <v>32</v>
      </c>
      <c r="F163" s="56">
        <v>9</v>
      </c>
    </row>
    <row r="164" spans="1:6" x14ac:dyDescent="0.35">
      <c r="A164" s="25">
        <f t="shared" ref="A164:A187" si="150">A163+1</f>
        <v>81</v>
      </c>
      <c r="B164" s="23">
        <v>44890</v>
      </c>
      <c r="C164" s="24" t="s">
        <v>19</v>
      </c>
      <c r="D164" s="57">
        <v>245</v>
      </c>
      <c r="E164" s="25" t="s">
        <v>31</v>
      </c>
      <c r="F164" s="56">
        <v>10</v>
      </c>
    </row>
    <row r="165" spans="1:6" x14ac:dyDescent="0.35">
      <c r="A165" s="25">
        <f t="shared" ref="A165:A187" si="151">A164</f>
        <v>81</v>
      </c>
      <c r="B165" s="23">
        <v>44890</v>
      </c>
      <c r="C165" s="24" t="s">
        <v>15</v>
      </c>
      <c r="D165" s="57">
        <v>245</v>
      </c>
      <c r="E165" s="25" t="s">
        <v>32</v>
      </c>
      <c r="F165" s="56">
        <v>10</v>
      </c>
    </row>
    <row r="166" spans="1:6" x14ac:dyDescent="0.35">
      <c r="A166" s="25">
        <f t="shared" ref="A166:A187" si="152">A165+1</f>
        <v>82</v>
      </c>
      <c r="B166" s="23">
        <v>44893</v>
      </c>
      <c r="C166" s="24" t="s">
        <v>19</v>
      </c>
      <c r="D166" s="57">
        <v>500</v>
      </c>
      <c r="E166" s="25" t="s">
        <v>31</v>
      </c>
      <c r="F166" s="56">
        <v>10</v>
      </c>
    </row>
    <row r="167" spans="1:6" x14ac:dyDescent="0.35">
      <c r="A167" s="25">
        <f t="shared" ref="A167:A187" si="153">A166</f>
        <v>82</v>
      </c>
      <c r="B167" s="23">
        <v>44893</v>
      </c>
      <c r="C167" s="24" t="s">
        <v>14</v>
      </c>
      <c r="D167" s="57">
        <v>500</v>
      </c>
      <c r="E167" s="25" t="s">
        <v>32</v>
      </c>
      <c r="F167" s="56">
        <v>10</v>
      </c>
    </row>
    <row r="168" spans="1:6" x14ac:dyDescent="0.35">
      <c r="A168" s="25">
        <f t="shared" ref="A168:A187" si="154">A167+1</f>
        <v>83</v>
      </c>
      <c r="B168" s="23">
        <v>44895</v>
      </c>
      <c r="C168" s="24" t="s">
        <v>19</v>
      </c>
      <c r="D168" s="57">
        <v>500</v>
      </c>
      <c r="E168" s="25" t="s">
        <v>31</v>
      </c>
      <c r="F168" s="56">
        <v>9</v>
      </c>
    </row>
    <row r="169" spans="1:6" x14ac:dyDescent="0.35">
      <c r="A169" s="25">
        <f t="shared" ref="A169:A187" si="155">A168</f>
        <v>83</v>
      </c>
      <c r="B169" s="23">
        <v>44895</v>
      </c>
      <c r="C169" s="24" t="s">
        <v>14</v>
      </c>
      <c r="D169" s="57">
        <v>500</v>
      </c>
      <c r="E169" s="25" t="s">
        <v>32</v>
      </c>
      <c r="F169" s="56">
        <v>9</v>
      </c>
    </row>
    <row r="170" spans="1:6" x14ac:dyDescent="0.35">
      <c r="A170" s="25">
        <f t="shared" ref="A170:A187" si="156">A169+1</f>
        <v>84</v>
      </c>
      <c r="B170" s="23">
        <v>44896</v>
      </c>
      <c r="C170" s="24" t="s">
        <v>9</v>
      </c>
      <c r="D170" s="57">
        <v>200</v>
      </c>
      <c r="E170" s="25" t="s">
        <v>31</v>
      </c>
      <c r="F170" s="56"/>
    </row>
    <row r="171" spans="1:6" x14ac:dyDescent="0.35">
      <c r="A171" s="25">
        <f t="shared" ref="A171:A187" si="157">A170</f>
        <v>84</v>
      </c>
      <c r="B171" s="23">
        <v>44896</v>
      </c>
      <c r="C171" s="24" t="s">
        <v>19</v>
      </c>
      <c r="D171" s="57">
        <v>200</v>
      </c>
      <c r="E171" s="25" t="s">
        <v>32</v>
      </c>
      <c r="F171" s="56"/>
    </row>
    <row r="172" spans="1:6" x14ac:dyDescent="0.35">
      <c r="A172" s="25">
        <f t="shared" ref="A172:A187" si="158">A171+1</f>
        <v>85</v>
      </c>
      <c r="B172" s="23">
        <v>44899</v>
      </c>
      <c r="C172" s="24" t="s">
        <v>5</v>
      </c>
      <c r="D172" s="57">
        <v>480</v>
      </c>
      <c r="E172" s="25" t="s">
        <v>31</v>
      </c>
      <c r="F172" s="56"/>
    </row>
    <row r="173" spans="1:6" x14ac:dyDescent="0.35">
      <c r="A173" s="25">
        <f t="shared" ref="A173:A187" si="159">A172</f>
        <v>85</v>
      </c>
      <c r="B173" s="23">
        <v>44899</v>
      </c>
      <c r="C173" s="24" t="s">
        <v>19</v>
      </c>
      <c r="D173" s="57">
        <v>480</v>
      </c>
      <c r="E173" s="25" t="s">
        <v>32</v>
      </c>
      <c r="F173" s="56"/>
    </row>
    <row r="174" spans="1:6" x14ac:dyDescent="0.35">
      <c r="A174" s="25">
        <f t="shared" ref="A174:A187" si="160">A173+1</f>
        <v>86</v>
      </c>
      <c r="B174" s="23">
        <v>44902</v>
      </c>
      <c r="C174" s="24" t="s">
        <v>6</v>
      </c>
      <c r="D174" s="57">
        <v>197</v>
      </c>
      <c r="E174" s="25" t="s">
        <v>31</v>
      </c>
      <c r="F174" s="56"/>
    </row>
    <row r="175" spans="1:6" x14ac:dyDescent="0.35">
      <c r="A175" s="25">
        <f t="shared" ref="A175:A187" si="161">A174</f>
        <v>86</v>
      </c>
      <c r="B175" s="23">
        <v>44902</v>
      </c>
      <c r="C175" s="24" t="s">
        <v>19</v>
      </c>
      <c r="D175" s="57">
        <v>197</v>
      </c>
      <c r="E175" s="25" t="s">
        <v>32</v>
      </c>
      <c r="F175" s="56"/>
    </row>
    <row r="176" spans="1:6" x14ac:dyDescent="0.35">
      <c r="A176" s="25">
        <f t="shared" ref="A176:A187" si="162">A175+1</f>
        <v>87</v>
      </c>
      <c r="B176" s="23">
        <v>44904</v>
      </c>
      <c r="C176" s="24" t="s">
        <v>4</v>
      </c>
      <c r="D176" s="57">
        <v>220</v>
      </c>
      <c r="E176" s="25" t="s">
        <v>31</v>
      </c>
      <c r="F176" s="56"/>
    </row>
    <row r="177" spans="1:6" x14ac:dyDescent="0.35">
      <c r="A177" s="25">
        <f t="shared" ref="A177:A187" si="163">A176</f>
        <v>87</v>
      </c>
      <c r="B177" s="23">
        <v>44904</v>
      </c>
      <c r="C177" s="24" t="s">
        <v>19</v>
      </c>
      <c r="D177" s="57">
        <v>220</v>
      </c>
      <c r="E177" s="25" t="s">
        <v>32</v>
      </c>
      <c r="F177" s="56"/>
    </row>
    <row r="178" spans="1:6" x14ac:dyDescent="0.35">
      <c r="A178" s="25">
        <f t="shared" ref="A178:A187" si="164">A177+1</f>
        <v>88</v>
      </c>
      <c r="B178" s="23">
        <v>44906</v>
      </c>
      <c r="C178" s="24" t="s">
        <v>7</v>
      </c>
      <c r="D178" s="57">
        <v>20</v>
      </c>
      <c r="E178" s="25" t="s">
        <v>31</v>
      </c>
      <c r="F178" s="56"/>
    </row>
    <row r="179" spans="1:6" x14ac:dyDescent="0.35">
      <c r="A179" s="25">
        <f t="shared" ref="A179:A187" si="165">A178</f>
        <v>88</v>
      </c>
      <c r="B179" s="23">
        <v>44906</v>
      </c>
      <c r="C179" s="24" t="s">
        <v>19</v>
      </c>
      <c r="D179" s="57">
        <v>20</v>
      </c>
      <c r="E179" s="25" t="s">
        <v>32</v>
      </c>
      <c r="F179" s="56"/>
    </row>
    <row r="180" spans="1:6" x14ac:dyDescent="0.35">
      <c r="A180" s="25">
        <f t="shared" ref="A180:A187" si="166">A179+1</f>
        <v>89</v>
      </c>
      <c r="B180" s="23">
        <v>44909</v>
      </c>
      <c r="C180" s="24" t="s">
        <v>7</v>
      </c>
      <c r="D180" s="57">
        <v>18</v>
      </c>
      <c r="E180" s="25" t="s">
        <v>31</v>
      </c>
      <c r="F180" s="56"/>
    </row>
    <row r="181" spans="1:6" x14ac:dyDescent="0.35">
      <c r="A181" s="25">
        <f t="shared" ref="A181:A187" si="167">A180</f>
        <v>89</v>
      </c>
      <c r="B181" s="23">
        <v>44909</v>
      </c>
      <c r="C181" s="24" t="s">
        <v>19</v>
      </c>
      <c r="D181" s="57">
        <v>18</v>
      </c>
      <c r="E181" s="25" t="s">
        <v>32</v>
      </c>
      <c r="F181" s="56"/>
    </row>
    <row r="182" spans="1:6" x14ac:dyDescent="0.35">
      <c r="A182" s="25">
        <f t="shared" ref="A182:A187" si="168">A181+1</f>
        <v>90</v>
      </c>
      <c r="B182" s="23">
        <v>44912</v>
      </c>
      <c r="C182" s="24" t="s">
        <v>8</v>
      </c>
      <c r="D182" s="57">
        <v>25</v>
      </c>
      <c r="E182" s="25" t="s">
        <v>31</v>
      </c>
      <c r="F182" s="56"/>
    </row>
    <row r="183" spans="1:6" x14ac:dyDescent="0.35">
      <c r="A183" s="25">
        <f t="shared" ref="A183:A187" si="169">A182</f>
        <v>90</v>
      </c>
      <c r="B183" s="23">
        <v>44912</v>
      </c>
      <c r="C183" s="24" t="s">
        <v>19</v>
      </c>
      <c r="D183" s="57">
        <v>25</v>
      </c>
      <c r="E183" s="25" t="s">
        <v>32</v>
      </c>
      <c r="F183" s="56"/>
    </row>
    <row r="184" spans="1:6" x14ac:dyDescent="0.35">
      <c r="A184" s="25">
        <f t="shared" ref="A184:A187" si="170">A183+1</f>
        <v>91</v>
      </c>
      <c r="B184" s="23">
        <v>44915</v>
      </c>
      <c r="C184" s="24" t="s">
        <v>19</v>
      </c>
      <c r="D184" s="57">
        <v>500</v>
      </c>
      <c r="E184" s="25" t="s">
        <v>31</v>
      </c>
      <c r="F184" s="56">
        <v>11</v>
      </c>
    </row>
    <row r="185" spans="1:6" x14ac:dyDescent="0.35">
      <c r="A185" s="25">
        <f t="shared" ref="A185:A187" si="171">A184</f>
        <v>91</v>
      </c>
      <c r="B185" s="23">
        <v>44915</v>
      </c>
      <c r="C185" s="24" t="s">
        <v>10</v>
      </c>
      <c r="D185" s="57">
        <v>500</v>
      </c>
      <c r="E185" s="25" t="s">
        <v>32</v>
      </c>
      <c r="F185" s="56">
        <v>11</v>
      </c>
    </row>
    <row r="186" spans="1:6" x14ac:dyDescent="0.35">
      <c r="A186" s="25">
        <f t="shared" ref="A186:A187" si="172">A185+1</f>
        <v>92</v>
      </c>
      <c r="B186" s="23">
        <v>44923</v>
      </c>
      <c r="C186" s="24" t="s">
        <v>11</v>
      </c>
      <c r="D186" s="57">
        <v>142</v>
      </c>
      <c r="E186" s="25" t="s">
        <v>31</v>
      </c>
      <c r="F186" s="56">
        <v>11</v>
      </c>
    </row>
    <row r="187" spans="1:6" x14ac:dyDescent="0.35">
      <c r="A187" s="25">
        <f t="shared" ref="A187" si="173">A186</f>
        <v>92</v>
      </c>
      <c r="B187" s="23">
        <v>44923</v>
      </c>
      <c r="C187" s="24" t="s">
        <v>19</v>
      </c>
      <c r="D187" s="57">
        <v>142</v>
      </c>
      <c r="E187" s="25" t="s">
        <v>32</v>
      </c>
      <c r="F187" s="56">
        <v>11</v>
      </c>
    </row>
    <row r="188" spans="1:6" x14ac:dyDescent="0.35">
      <c r="A188" s="25">
        <v>93</v>
      </c>
      <c r="B188" s="23">
        <v>44926</v>
      </c>
      <c r="C188" s="24" t="s">
        <v>28</v>
      </c>
      <c r="D188" s="41">
        <v>6700</v>
      </c>
      <c r="E188" s="25" t="s">
        <v>31</v>
      </c>
    </row>
    <row r="189" spans="1:6" ht="29" x14ac:dyDescent="0.35">
      <c r="A189" s="25">
        <v>93</v>
      </c>
      <c r="B189" s="23">
        <v>44926</v>
      </c>
      <c r="C189" s="24" t="s">
        <v>21</v>
      </c>
      <c r="D189" s="41">
        <v>6700</v>
      </c>
      <c r="E189" s="25" t="s">
        <v>32</v>
      </c>
    </row>
    <row r="190" spans="1:6" x14ac:dyDescent="0.35">
      <c r="B190" s="26"/>
      <c r="C190" s="24"/>
      <c r="D190" s="41"/>
    </row>
    <row r="191" spans="1:6" x14ac:dyDescent="0.35">
      <c r="B191" s="26"/>
      <c r="C191" s="24"/>
      <c r="D191" s="41"/>
    </row>
  </sheetData>
  <autoFilter ref="A1:F189" xr:uid="{F0635C0B-8CAD-46BE-928A-032888DF836E}"/>
  <sortState xmlns:xlrd2="http://schemas.microsoft.com/office/spreadsheetml/2017/richdata2" ref="A2:E189">
    <sortCondition ref="A2:A18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3CC0-F861-4392-8C7B-9A5BC3BB0BDF}">
  <dimension ref="B2:I22"/>
  <sheetViews>
    <sheetView topLeftCell="A3" workbookViewId="0">
      <selection activeCell="I16" sqref="I16"/>
    </sheetView>
  </sheetViews>
  <sheetFormatPr defaultRowHeight="14.5" x14ac:dyDescent="0.35"/>
  <cols>
    <col min="2" max="2" width="5" bestFit="1" customWidth="1"/>
    <col min="3" max="3" width="24.81640625" bestFit="1" customWidth="1"/>
    <col min="4" max="4" width="7.7265625" bestFit="1" customWidth="1"/>
    <col min="7" max="7" width="5" bestFit="1" customWidth="1"/>
    <col min="8" max="8" width="21.54296875" bestFit="1" customWidth="1"/>
    <col min="9" max="9" width="8" bestFit="1" customWidth="1"/>
  </cols>
  <sheetData>
    <row r="2" spans="2:9" x14ac:dyDescent="0.35">
      <c r="B2" s="62" t="s">
        <v>33</v>
      </c>
      <c r="C2" s="63"/>
      <c r="D2" s="64"/>
      <c r="G2" s="62" t="s">
        <v>34</v>
      </c>
      <c r="H2" s="63"/>
      <c r="I2" s="64"/>
    </row>
    <row r="3" spans="2:9" x14ac:dyDescent="0.35">
      <c r="B3" s="65" t="s">
        <v>35</v>
      </c>
      <c r="C3" s="66"/>
      <c r="D3" s="67"/>
      <c r="G3" s="65" t="s">
        <v>36</v>
      </c>
      <c r="H3" s="66"/>
      <c r="I3" s="67"/>
    </row>
    <row r="4" spans="2:9" x14ac:dyDescent="0.35">
      <c r="B4" s="72"/>
      <c r="C4" s="73"/>
      <c r="D4" s="74"/>
      <c r="G4" s="72"/>
      <c r="H4" s="73"/>
      <c r="I4" s="74"/>
    </row>
    <row r="5" spans="2:9" x14ac:dyDescent="0.35">
      <c r="B5" s="75" t="s">
        <v>37</v>
      </c>
      <c r="C5" s="76"/>
      <c r="D5" s="12"/>
      <c r="G5" s="75" t="s">
        <v>26</v>
      </c>
      <c r="H5" s="76"/>
      <c r="I5" s="12"/>
    </row>
    <row r="6" spans="2:9" x14ac:dyDescent="0.35">
      <c r="B6" s="19">
        <v>1001</v>
      </c>
      <c r="C6" t="s">
        <v>19</v>
      </c>
      <c r="D6" s="29">
        <f>SUMIFS('Journal Entries'!$D$2:$D$189,'Journal Entries'!$C$2:$C$189,'Financial Statements'!C6, 'Journal Entries'!$E$2:$E$189, "Debit")-SUMIFS('Journal Entries'!$D$2:$D$189,'Journal Entries'!$C$2:$C$189,'Financial Statements'!C6, 'Journal Entries'!$E$2:$E$189, "Credit")</f>
        <v>6927</v>
      </c>
      <c r="G6" s="19">
        <v>4001</v>
      </c>
      <c r="H6" t="s">
        <v>10</v>
      </c>
      <c r="I6" s="29">
        <f>-SUMIFS('Journal Entries'!$D$2:$D$189,'Journal Entries'!$C$2:$C$189,'Financial Statements'!H6, 'Journal Entries'!$E$2:$E$189, "Debit")+SUMIFS('Journal Entries'!$D$2:$D$189,'Journal Entries'!$C$2:$C$189,'Financial Statements'!H6, 'Journal Entries'!$E$2:$E$189, "Credit")</f>
        <v>5500</v>
      </c>
    </row>
    <row r="7" spans="2:9" x14ac:dyDescent="0.35">
      <c r="B7" s="19">
        <v>1002</v>
      </c>
      <c r="C7" t="s">
        <v>4</v>
      </c>
      <c r="D7" s="29">
        <f>SUMIFS('Journal Entries'!$D$2:$D$189,'Journal Entries'!$C$2:$C$189,'Financial Statements'!C7, 'Journal Entries'!$E$2:$E$189, "Debit")-SUMIFS('Journal Entries'!$D$2:$D$189,'Journal Entries'!$C$2:$C$189,'Financial Statements'!C7, 'Journal Entries'!$E$2:$E$189, "Credit")</f>
        <v>4120</v>
      </c>
      <c r="G7" s="19">
        <v>4002</v>
      </c>
      <c r="H7" t="s">
        <v>14</v>
      </c>
      <c r="I7" s="29">
        <f>-SUMIFS('Journal Entries'!$D$2:$D$189,'Journal Entries'!$C$2:$C$189,'Financial Statements'!H7, 'Journal Entries'!$E$2:$E$189, "Debit")+SUMIFS('Journal Entries'!$D$2:$D$189,'Journal Entries'!$C$2:$C$189,'Financial Statements'!H7, 'Journal Entries'!$E$2:$E$189, "Credit")</f>
        <v>4500</v>
      </c>
    </row>
    <row r="8" spans="2:9" x14ac:dyDescent="0.35">
      <c r="B8" s="19">
        <v>1003</v>
      </c>
      <c r="C8" t="s">
        <v>5</v>
      </c>
      <c r="D8" s="29">
        <f>SUMIFS('Journal Entries'!$D$2:$D$189,'Journal Entries'!$C$2:$C$189,'Financial Statements'!C8, 'Journal Entries'!$E$2:$E$189, "Debit")-SUMIFS('Journal Entries'!$D$2:$D$189,'Journal Entries'!$C$2:$C$189,'Financial Statements'!C8, 'Journal Entries'!$E$2:$E$189, "Credit")</f>
        <v>2580</v>
      </c>
      <c r="G8" s="28">
        <v>4003</v>
      </c>
      <c r="H8" s="27" t="s">
        <v>15</v>
      </c>
      <c r="I8" s="30">
        <f>-SUMIFS('Journal Entries'!$D$2:$D$189,'Journal Entries'!$C$2:$C$189,'Financial Statements'!H8, 'Journal Entries'!$E$2:$E$189, "Debit")+SUMIFS('Journal Entries'!$D$2:$D$189,'Journal Entries'!$C$2:$C$189,'Financial Statements'!H8, 'Journal Entries'!$E$2:$E$189, "Credit")</f>
        <v>1300</v>
      </c>
    </row>
    <row r="9" spans="2:9" x14ac:dyDescent="0.35">
      <c r="B9" s="28">
        <v>1004</v>
      </c>
      <c r="C9" s="27" t="s">
        <v>21</v>
      </c>
      <c r="D9" s="30">
        <f>SUMIFS('Journal Entries'!$D$2:$D$189,'Journal Entries'!$C$2:$C$189,'Financial Statements'!C9, 'Journal Entries'!$E$2:$E$189, "Debit")-SUMIFS('Journal Entries'!$D$2:$D$189,'Journal Entries'!$C$2:$C$189,'Financial Statements'!C9, 'Journal Entries'!$E$2:$E$189, "Credit")</f>
        <v>-6700</v>
      </c>
      <c r="G9" s="68" t="s">
        <v>38</v>
      </c>
      <c r="H9" s="69"/>
      <c r="I9" s="29">
        <f>SUM(I6:I8)</f>
        <v>11300</v>
      </c>
    </row>
    <row r="10" spans="2:9" x14ac:dyDescent="0.35">
      <c r="B10" s="68" t="s">
        <v>39</v>
      </c>
      <c r="C10" s="69"/>
      <c r="D10" s="29">
        <f>SUM(D6:D9)</f>
        <v>6927</v>
      </c>
      <c r="G10" s="19"/>
      <c r="I10" s="29"/>
    </row>
    <row r="11" spans="2:9" x14ac:dyDescent="0.35">
      <c r="B11" s="19"/>
      <c r="D11" s="29"/>
      <c r="G11" s="75" t="s">
        <v>27</v>
      </c>
      <c r="H11" s="76"/>
      <c r="I11" s="29"/>
    </row>
    <row r="12" spans="2:9" x14ac:dyDescent="0.35">
      <c r="B12" s="75" t="s">
        <v>40</v>
      </c>
      <c r="C12" s="76"/>
      <c r="D12" s="29"/>
      <c r="G12" s="19">
        <v>5001</v>
      </c>
      <c r="H12" t="s">
        <v>7</v>
      </c>
      <c r="I12" s="29">
        <f>-SUMIFS('Journal Entries'!$D$2:$D$189,'Journal Entries'!$C$2:$C$189,'Financial Statements'!H12, 'Journal Entries'!$E$2:$E$189, "Debit")+SUMIFS('Journal Entries'!$D$2:$D$189,'Journal Entries'!$C$2:$C$189,'Financial Statements'!H12, 'Journal Entries'!$E$2:$E$189, "Credit")</f>
        <v>-304</v>
      </c>
    </row>
    <row r="13" spans="2:9" x14ac:dyDescent="0.35">
      <c r="B13" s="28"/>
      <c r="C13" s="27"/>
      <c r="D13" s="30"/>
      <c r="G13" s="19">
        <v>5002</v>
      </c>
      <c r="H13" t="s">
        <v>13</v>
      </c>
      <c r="I13" s="29">
        <f>-SUMIFS('Journal Entries'!$D$2:$D$189,'Journal Entries'!$C$2:$C$189,'Financial Statements'!H13, 'Journal Entries'!$E$2:$E$189, "Debit")+SUMIFS('Journal Entries'!$D$2:$D$189,'Journal Entries'!$C$2:$C$189,'Financial Statements'!H13, 'Journal Entries'!$E$2:$E$189, "Credit")</f>
        <v>-65</v>
      </c>
    </row>
    <row r="14" spans="2:9" x14ac:dyDescent="0.35">
      <c r="B14" s="68" t="s">
        <v>41</v>
      </c>
      <c r="C14" s="69"/>
      <c r="D14" s="29">
        <v>0</v>
      </c>
      <c r="G14" s="19">
        <v>5003</v>
      </c>
      <c r="H14" t="s">
        <v>28</v>
      </c>
      <c r="I14" s="29">
        <f>-SUMIFS('Journal Entries'!$D$2:$D$189,'Journal Entries'!$C$2:$C$189,'Financial Statements'!H14, 'Journal Entries'!$E$2:$E$189, "Debit")+SUMIFS('Journal Entries'!$D$2:$D$189,'Journal Entries'!$C$2:$C$189,'Financial Statements'!H14, 'Journal Entries'!$E$2:$E$189, "Credit")</f>
        <v>-6700</v>
      </c>
    </row>
    <row r="15" spans="2:9" x14ac:dyDescent="0.35">
      <c r="B15" s="19"/>
      <c r="D15" s="29"/>
      <c r="G15" s="19">
        <v>5004</v>
      </c>
      <c r="H15" t="s">
        <v>11</v>
      </c>
      <c r="I15" s="29">
        <f>-SUMIFS('Journal Entries'!$D$2:$D$189,'Journal Entries'!$C$2:$C$189,'Financial Statements'!H15, 'Journal Entries'!$E$2:$E$189, "Debit")+SUMIFS('Journal Entries'!$D$2:$D$189,'Journal Entries'!$C$2:$C$189,'Financial Statements'!H15, 'Journal Entries'!$E$2:$E$189, "Credit")</f>
        <v>-1610</v>
      </c>
    </row>
    <row r="16" spans="2:9" x14ac:dyDescent="0.35">
      <c r="B16" s="75" t="s">
        <v>24</v>
      </c>
      <c r="C16" s="76"/>
      <c r="D16" s="29"/>
      <c r="G16" s="19">
        <v>5005</v>
      </c>
      <c r="H16" t="s">
        <v>12</v>
      </c>
      <c r="I16" s="29">
        <f>-SUMIFS('Journal Entries'!$D$2:$D$189,'Journal Entries'!$C$2:$C$189,'Financial Statements'!H16, 'Journal Entries'!$E$2:$E$189, "Debit")+SUMIFS('Journal Entries'!$D$2:$D$189,'Journal Entries'!$C$2:$C$189,'Financial Statements'!H16, 'Journal Entries'!$E$2:$E$189, "Credit")</f>
        <v>-231</v>
      </c>
    </row>
    <row r="17" spans="2:9" x14ac:dyDescent="0.35">
      <c r="B17" s="19">
        <v>3001</v>
      </c>
      <c r="C17" t="s">
        <v>23</v>
      </c>
      <c r="D17" s="29">
        <f>-SUMIFS('Journal Entries'!$D$2:$D$189,'Journal Entries'!$C$2:$C$189,'Financial Statements'!C17, 'Journal Entries'!$E$2:$E$189, "Debit")+SUMIFS('Journal Entries'!$D$2:$D$189,'Journal Entries'!$C$2:$C$189,'Financial Statements'!C17, 'Journal Entries'!$E$2:$E$189, "Credit")</f>
        <v>6000</v>
      </c>
      <c r="G17" s="19">
        <v>5006</v>
      </c>
      <c r="H17" t="s">
        <v>6</v>
      </c>
      <c r="I17" s="29">
        <f>-SUMIFS('Journal Entries'!$D$2:$D$189,'Journal Entries'!$C$2:$C$189,'Financial Statements'!H17, 'Journal Entries'!$E$2:$E$189, "Debit")+SUMIFS('Journal Entries'!$D$2:$D$189,'Journal Entries'!$C$2:$C$189,'Financial Statements'!H17, 'Journal Entries'!$E$2:$E$189, "Credit")</f>
        <v>-313</v>
      </c>
    </row>
    <row r="18" spans="2:9" x14ac:dyDescent="0.35">
      <c r="B18" s="28">
        <v>3002</v>
      </c>
      <c r="C18" s="27" t="s">
        <v>25</v>
      </c>
      <c r="D18" s="30">
        <f>I22</f>
        <v>927</v>
      </c>
      <c r="G18" s="19">
        <v>5007</v>
      </c>
      <c r="H18" t="s">
        <v>9</v>
      </c>
      <c r="I18" s="29">
        <f>-SUMIFS('Journal Entries'!$D$2:$D$189,'Journal Entries'!$C$2:$C$189,'Financial Statements'!H18, 'Journal Entries'!$E$2:$E$189, "Debit")+SUMIFS('Journal Entries'!$D$2:$D$189,'Journal Entries'!$C$2:$C$189,'Financial Statements'!H18, 'Journal Entries'!$E$2:$E$189, "Credit")</f>
        <v>-950</v>
      </c>
    </row>
    <row r="19" spans="2:9" x14ac:dyDescent="0.35">
      <c r="B19" s="68" t="s">
        <v>42</v>
      </c>
      <c r="C19" s="69"/>
      <c r="D19" s="29">
        <f>SUM(D17:D18)</f>
        <v>6927</v>
      </c>
      <c r="G19" s="28">
        <v>5008</v>
      </c>
      <c r="H19" s="27" t="s">
        <v>8</v>
      </c>
      <c r="I19" s="30">
        <f>-SUMIFS('Journal Entries'!$D$2:$D$189,'Journal Entries'!$C$2:$C$189,'Financial Statements'!H19, 'Journal Entries'!$E$2:$E$189, "Debit")+SUMIFS('Journal Entries'!$D$2:$D$189,'Journal Entries'!$C$2:$C$189,'Financial Statements'!H19, 'Journal Entries'!$E$2:$E$189, "Credit")</f>
        <v>-200</v>
      </c>
    </row>
    <row r="20" spans="2:9" x14ac:dyDescent="0.35">
      <c r="B20" s="58"/>
      <c r="C20" s="59"/>
      <c r="D20" s="29"/>
      <c r="G20" s="68" t="s">
        <v>43</v>
      </c>
      <c r="H20" s="69"/>
      <c r="I20" s="29">
        <f>SUM(I12:I19)</f>
        <v>-10373</v>
      </c>
    </row>
    <row r="21" spans="2:9" x14ac:dyDescent="0.35">
      <c r="B21" s="19"/>
      <c r="D21" s="29"/>
      <c r="G21" s="19"/>
      <c r="I21" s="29"/>
    </row>
    <row r="22" spans="2:9" x14ac:dyDescent="0.35">
      <c r="B22" s="70" t="s">
        <v>44</v>
      </c>
      <c r="C22" s="71"/>
      <c r="D22" s="30">
        <f>SUM(D14,D19)</f>
        <v>6927</v>
      </c>
      <c r="G22" s="70" t="s">
        <v>45</v>
      </c>
      <c r="H22" s="71"/>
      <c r="I22" s="30">
        <f>I9+I20</f>
        <v>927</v>
      </c>
    </row>
  </sheetData>
  <mergeCells count="18">
    <mergeCell ref="B5:C5"/>
    <mergeCell ref="B14:C14"/>
    <mergeCell ref="B2:D2"/>
    <mergeCell ref="B3:D3"/>
    <mergeCell ref="G20:H20"/>
    <mergeCell ref="G22:H22"/>
    <mergeCell ref="B4:D4"/>
    <mergeCell ref="G4:I4"/>
    <mergeCell ref="G2:I2"/>
    <mergeCell ref="G3:I3"/>
    <mergeCell ref="B22:C22"/>
    <mergeCell ref="B19:C19"/>
    <mergeCell ref="B16:C16"/>
    <mergeCell ref="B12:C12"/>
    <mergeCell ref="B10:C10"/>
    <mergeCell ref="G5:H5"/>
    <mergeCell ref="G9:H9"/>
    <mergeCell ref="G11:H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4FBE-E727-4F67-A5C5-7BD9BABE5164}">
  <dimension ref="A1:K13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I18" sqref="I18"/>
    </sheetView>
  </sheetViews>
  <sheetFormatPr defaultRowHeight="14.5" x14ac:dyDescent="0.35"/>
  <cols>
    <col min="1" max="1" width="7.26953125" bestFit="1" customWidth="1"/>
    <col min="2" max="2" width="8" bestFit="1" customWidth="1"/>
    <col min="3" max="3" width="21.54296875" bestFit="1" customWidth="1"/>
    <col min="4" max="4" width="14.453125" bestFit="1" customWidth="1"/>
    <col min="5" max="5" width="18.26953125" bestFit="1" customWidth="1"/>
    <col min="6" max="6" width="25.1796875" bestFit="1" customWidth="1"/>
    <col min="7" max="7" width="30.7265625" bestFit="1" customWidth="1"/>
    <col min="8" max="8" width="17.08984375" bestFit="1" customWidth="1"/>
    <col min="9" max="9" width="18.453125" bestFit="1" customWidth="1"/>
    <col min="10" max="10" width="22.453125" bestFit="1" customWidth="1"/>
    <col min="11" max="11" width="14.453125" bestFit="1" customWidth="1"/>
  </cols>
  <sheetData>
    <row r="1" spans="1:11" x14ac:dyDescent="0.35">
      <c r="A1" s="43" t="s">
        <v>1</v>
      </c>
      <c r="B1" s="43" t="s">
        <v>26</v>
      </c>
      <c r="C1" s="43" t="s">
        <v>15</v>
      </c>
      <c r="D1" s="43" t="s">
        <v>11</v>
      </c>
      <c r="E1" s="9" t="s">
        <v>46</v>
      </c>
      <c r="F1" s="45" t="s">
        <v>47</v>
      </c>
      <c r="G1" s="43" t="s">
        <v>48</v>
      </c>
      <c r="H1" s="9" t="s">
        <v>49</v>
      </c>
      <c r="I1" s="1" t="s">
        <v>50</v>
      </c>
      <c r="J1" s="1" t="s">
        <v>51</v>
      </c>
      <c r="K1" s="9" t="s">
        <v>49</v>
      </c>
    </row>
    <row r="2" spans="1:11" x14ac:dyDescent="0.35">
      <c r="A2" s="25">
        <v>1</v>
      </c>
      <c r="B2" s="42">
        <f>SUMIFS('Client Data'!$D$2:$D$93, 'Client Data'!$B$2:$B$93,'Managerial Reports'!A2)-SUMIFS('Client Data'!D:D, 'Client Data'!B:B, 'Managerial Reports'!A2, 'Client Data'!C:C, "Travel Expense")-SUMIFS('Client Data'!D:D, 'Client Data'!B:B, 'Managerial Reports'!A2, 'Client Data'!C:C, "Travel Reimbursement")</f>
        <v>1000</v>
      </c>
      <c r="C2" s="42">
        <f>SUMIFS('Client Data'!D:D, 'Client Data'!B:B, 'Managerial Reports'!A2, 'Client Data'!C:C, "Travel Reimbursement")</f>
        <v>43</v>
      </c>
      <c r="D2" s="42">
        <f>-SUMIFS('Client Data'!D:D, 'Client Data'!B:B, 'Managerial Reports'!A2, 'Client Data'!C:C, "Travel Expense")</f>
        <v>-43</v>
      </c>
      <c r="E2" s="44">
        <f>B2+C2+D2</f>
        <v>1000</v>
      </c>
      <c r="F2" s="26" cm="1">
        <f t="array" ref="F2">_xlfn.XLOOKUP(A2&amp;"Travel Expense", 'Client Data'!B:B&amp;'Client Data'!C:C, 'Client Data'!A:A)</f>
        <v>44709</v>
      </c>
      <c r="G2" s="26" cm="1">
        <f t="array" ref="G2">_xlfn.XLOOKUP(A2&amp;"Travel Reimbursement", 'Client Data'!B:B&amp;'Client Data'!C:C, 'Client Data'!A:A, "Uncollected")</f>
        <v>44721</v>
      </c>
      <c r="H2" s="51">
        <v>12</v>
      </c>
      <c r="I2" s="26">
        <v>44715</v>
      </c>
      <c r="J2" s="26">
        <v>44717</v>
      </c>
      <c r="K2" s="51">
        <v>2</v>
      </c>
    </row>
    <row r="3" spans="1:11" x14ac:dyDescent="0.35">
      <c r="A3" s="25">
        <v>2</v>
      </c>
      <c r="B3" s="42">
        <f>SUMIFS('Client Data'!$D$2:$D$93, 'Client Data'!$B$2:$B$93,'Managerial Reports'!A3)-SUMIFS('Client Data'!D:D, 'Client Data'!B:B, 'Managerial Reports'!A3, 'Client Data'!C:C, "Travel Expense")-SUMIFS('Client Data'!D:D, 'Client Data'!B:B, 'Managerial Reports'!A3, 'Client Data'!C:C, "Travel Reimbursement")</f>
        <v>1000</v>
      </c>
      <c r="C3" s="42">
        <f>SUMIFS('Client Data'!D:D, 'Client Data'!B:B, 'Managerial Reports'!A3, 'Client Data'!C:C, "Travel Reimbursement")</f>
        <v>56</v>
      </c>
      <c r="D3" s="42">
        <f>-SUMIFS('Client Data'!D:D, 'Client Data'!B:B, 'Managerial Reports'!A3, 'Client Data'!C:C, "Travel Expense")</f>
        <v>-56</v>
      </c>
      <c r="E3" s="44">
        <f t="shared" ref="E3:E13" si="0">B3+C3+D3</f>
        <v>1000</v>
      </c>
      <c r="F3" s="26" cm="1">
        <f t="array" ref="F3">_xlfn.XLOOKUP(A3&amp;"Travel Expense", 'Client Data'!B:B&amp;'Client Data'!C:C, 'Client Data'!A:A)</f>
        <v>44719</v>
      </c>
      <c r="G3" s="26" cm="1">
        <f t="array" ref="G3">_xlfn.XLOOKUP(A3&amp;"Travel Reimbursement", 'Client Data'!B:B&amp;'Client Data'!C:C, 'Client Data'!A:A, "Uncollected")</f>
        <v>44737</v>
      </c>
      <c r="H3" s="51">
        <v>18</v>
      </c>
      <c r="I3" s="26">
        <v>44737</v>
      </c>
      <c r="J3" s="26">
        <v>44746</v>
      </c>
      <c r="K3" s="51">
        <v>9</v>
      </c>
    </row>
    <row r="4" spans="1:11" x14ac:dyDescent="0.35">
      <c r="A4" s="25">
        <v>3</v>
      </c>
      <c r="B4" s="42">
        <f>SUMIFS('Client Data'!$D$2:$D$93, 'Client Data'!$B$2:$B$93,'Managerial Reports'!A4)-SUMIFS('Client Data'!D:D, 'Client Data'!B:B, 'Managerial Reports'!A4, 'Client Data'!C:C, "Travel Expense")-SUMIFS('Client Data'!D:D, 'Client Data'!B:B, 'Managerial Reports'!A4, 'Client Data'!C:C, "Travel Reimbursement")</f>
        <v>1000</v>
      </c>
      <c r="C4" s="42">
        <f>SUMIFS('Client Data'!D:D, 'Client Data'!B:B, 'Managerial Reports'!A4, 'Client Data'!C:C, "Travel Reimbursement")</f>
        <v>215</v>
      </c>
      <c r="D4" s="42">
        <f>-SUMIFS('Client Data'!D:D, 'Client Data'!B:B, 'Managerial Reports'!A4, 'Client Data'!C:C, "Travel Expense")</f>
        <v>-215</v>
      </c>
      <c r="E4" s="44">
        <f t="shared" si="0"/>
        <v>1000</v>
      </c>
      <c r="F4" s="26" cm="1">
        <f t="array" ref="F4">_xlfn.XLOOKUP(A4&amp;"Travel Expense", 'Client Data'!B:B&amp;'Client Data'!C:C, 'Client Data'!A:A)</f>
        <v>44748</v>
      </c>
      <c r="G4" s="26" cm="1">
        <f t="array" ref="G4">_xlfn.XLOOKUP(A4&amp;"Travel Reimbursement", 'Client Data'!B:B&amp;'Client Data'!C:C, 'Client Data'!A:A, "Uncollected")</f>
        <v>44762</v>
      </c>
      <c r="H4" s="51">
        <v>14</v>
      </c>
      <c r="I4" s="26">
        <v>44756</v>
      </c>
      <c r="J4" s="26">
        <v>44766</v>
      </c>
      <c r="K4" s="51">
        <v>10</v>
      </c>
    </row>
    <row r="5" spans="1:11" x14ac:dyDescent="0.35">
      <c r="A5" s="25">
        <v>4</v>
      </c>
      <c r="B5" s="42">
        <f>SUMIFS('Client Data'!$D$2:$D$93, 'Client Data'!$B$2:$B$93,'Managerial Reports'!A5)-SUMIFS('Client Data'!D:D, 'Client Data'!B:B, 'Managerial Reports'!A5, 'Client Data'!C:C, "Travel Expense")-SUMIFS('Client Data'!D:D, 'Client Data'!B:B, 'Managerial Reports'!A5, 'Client Data'!C:C, "Travel Reimbursement")</f>
        <v>1000</v>
      </c>
      <c r="C5" s="42">
        <f>SUMIFS('Client Data'!D:D, 'Client Data'!B:B, 'Managerial Reports'!A5, 'Client Data'!C:C, "Travel Reimbursement")</f>
        <v>68</v>
      </c>
      <c r="D5" s="42">
        <f>-SUMIFS('Client Data'!D:D, 'Client Data'!B:B, 'Managerial Reports'!A5, 'Client Data'!C:C, "Travel Expense")</f>
        <v>-68</v>
      </c>
      <c r="E5" s="44">
        <f t="shared" si="0"/>
        <v>1000</v>
      </c>
      <c r="F5" s="26" cm="1">
        <f t="array" ref="F5">_xlfn.XLOOKUP(A5&amp;"Travel Expense", 'Client Data'!B:B&amp;'Client Data'!C:C, 'Client Data'!A:A)</f>
        <v>44782</v>
      </c>
      <c r="G5" s="26" cm="1">
        <f t="array" ref="G5">_xlfn.XLOOKUP(A5&amp;"Travel Reimbursement", 'Client Data'!B:B&amp;'Client Data'!C:C, 'Client Data'!A:A, "Uncollected")</f>
        <v>44804</v>
      </c>
      <c r="H5" s="51">
        <v>22</v>
      </c>
      <c r="I5" s="26">
        <v>44805</v>
      </c>
      <c r="J5" s="26">
        <v>44808</v>
      </c>
      <c r="K5" s="51">
        <v>3</v>
      </c>
    </row>
    <row r="6" spans="1:11" x14ac:dyDescent="0.35">
      <c r="A6" s="25">
        <v>5</v>
      </c>
      <c r="B6" s="42">
        <f>SUMIFS('Client Data'!$D$2:$D$93, 'Client Data'!$B$2:$B$93,'Managerial Reports'!A6)-SUMIFS('Client Data'!D:D, 'Client Data'!B:B, 'Managerial Reports'!A6, 'Client Data'!C:C, "Travel Expense")-SUMIFS('Client Data'!D:D, 'Client Data'!B:B, 'Managerial Reports'!A6, 'Client Data'!C:C, "Travel Reimbursement")</f>
        <v>1000</v>
      </c>
      <c r="C6" s="42">
        <f>SUMIFS('Client Data'!D:D, 'Client Data'!B:B, 'Managerial Reports'!A6, 'Client Data'!C:C, "Travel Reimbursement")</f>
        <v>250</v>
      </c>
      <c r="D6" s="42">
        <f>-SUMIFS('Client Data'!D:D, 'Client Data'!B:B, 'Managerial Reports'!A6, 'Client Data'!C:C, "Travel Expense")</f>
        <v>-250</v>
      </c>
      <c r="E6" s="44">
        <f t="shared" si="0"/>
        <v>1000</v>
      </c>
      <c r="F6" s="26" cm="1">
        <f t="array" ref="F6">_xlfn.XLOOKUP(A6&amp;"Travel Expense", 'Client Data'!B:B&amp;'Client Data'!C:C, 'Client Data'!A:A)</f>
        <v>44798</v>
      </c>
      <c r="G6" s="26" cm="1">
        <f t="array" ref="G6">_xlfn.XLOOKUP(A6&amp;"Travel Reimbursement", 'Client Data'!B:B&amp;'Client Data'!C:C, 'Client Data'!A:A, "Uncollected")</f>
        <v>44806</v>
      </c>
      <c r="H6" s="51">
        <v>8</v>
      </c>
      <c r="I6" s="26">
        <v>44806</v>
      </c>
      <c r="J6" s="26">
        <v>44822</v>
      </c>
      <c r="K6" s="51">
        <v>16</v>
      </c>
    </row>
    <row r="7" spans="1:11" x14ac:dyDescent="0.35">
      <c r="A7" s="25">
        <v>6</v>
      </c>
      <c r="B7" s="42">
        <f>SUMIFS('Client Data'!$D$2:$D$93, 'Client Data'!$B$2:$B$93,'Managerial Reports'!A7)-SUMIFS('Client Data'!D:D, 'Client Data'!B:B, 'Managerial Reports'!A7, 'Client Data'!C:C, "Travel Expense")-SUMIFS('Client Data'!D:D, 'Client Data'!B:B, 'Managerial Reports'!A7, 'Client Data'!C:C, "Travel Reimbursement")</f>
        <v>1000</v>
      </c>
      <c r="C7" s="42">
        <f>SUMIFS('Client Data'!D:D, 'Client Data'!B:B, 'Managerial Reports'!A7, 'Client Data'!C:C, "Travel Reimbursement")</f>
        <v>104</v>
      </c>
      <c r="D7" s="42">
        <f>-SUMIFS('Client Data'!D:D, 'Client Data'!B:B, 'Managerial Reports'!A7, 'Client Data'!C:C, "Travel Expense")</f>
        <v>-104</v>
      </c>
      <c r="E7" s="44">
        <f t="shared" si="0"/>
        <v>1000</v>
      </c>
      <c r="F7" s="26" cm="1">
        <f t="array" ref="F7">_xlfn.XLOOKUP(A7&amp;"Travel Expense", 'Client Data'!B:B&amp;'Client Data'!C:C, 'Client Data'!A:A)</f>
        <v>44828</v>
      </c>
      <c r="G7" s="26" cm="1">
        <f t="array" ref="G7">_xlfn.XLOOKUP(A7&amp;"Travel Reimbursement", 'Client Data'!B:B&amp;'Client Data'!C:C, 'Client Data'!A:A, "Uncollected")</f>
        <v>44834</v>
      </c>
      <c r="H7" s="51">
        <v>6</v>
      </c>
      <c r="I7" s="26">
        <v>44828</v>
      </c>
      <c r="J7" s="26">
        <v>44836</v>
      </c>
      <c r="K7" s="51">
        <v>8</v>
      </c>
    </row>
    <row r="8" spans="1:11" x14ac:dyDescent="0.35">
      <c r="A8" s="25">
        <v>7</v>
      </c>
      <c r="B8" s="42">
        <f>SUMIFS('Client Data'!$D$2:$D$93, 'Client Data'!$B$2:$B$93,'Managerial Reports'!A8)-SUMIFS('Client Data'!D:D, 'Client Data'!B:B, 'Managerial Reports'!A8, 'Client Data'!C:C, "Travel Expense")-SUMIFS('Client Data'!D:D, 'Client Data'!B:B, 'Managerial Reports'!A8, 'Client Data'!C:C, "Travel Reimbursement")</f>
        <v>500</v>
      </c>
      <c r="C8" s="42">
        <f>SUMIFS('Client Data'!D:D, 'Client Data'!B:B, 'Managerial Reports'!A8, 'Client Data'!C:C, "Travel Reimbursement")</f>
        <v>88</v>
      </c>
      <c r="D8" s="42">
        <f>-SUMIFS('Client Data'!D:D, 'Client Data'!B:B, 'Managerial Reports'!A8, 'Client Data'!C:C, "Travel Expense")</f>
        <v>-88</v>
      </c>
      <c r="E8" s="44">
        <f t="shared" si="0"/>
        <v>500</v>
      </c>
      <c r="F8" s="26" cm="1">
        <f t="array" ref="F8">_xlfn.XLOOKUP(A8&amp;"Travel Expense", 'Client Data'!B:B&amp;'Client Data'!C:C, 'Client Data'!A:A)</f>
        <v>44840</v>
      </c>
      <c r="G8" s="26" cm="1">
        <f t="array" ref="G8">_xlfn.XLOOKUP(A8&amp;"Travel Reimbursement", 'Client Data'!B:B&amp;'Client Data'!C:C, 'Client Data'!A:A, "Uncollected")</f>
        <v>44842</v>
      </c>
      <c r="H8" s="51">
        <v>2</v>
      </c>
      <c r="I8" s="26">
        <v>44844</v>
      </c>
      <c r="J8" s="26" t="s">
        <v>138</v>
      </c>
      <c r="K8" s="51" t="s">
        <v>138</v>
      </c>
    </row>
    <row r="9" spans="1:11" x14ac:dyDescent="0.35">
      <c r="A9" s="25">
        <v>8</v>
      </c>
      <c r="B9" s="42">
        <f>SUMIFS('Client Data'!$D$2:$D$93, 'Client Data'!$B$2:$B$93,'Managerial Reports'!A9)-SUMIFS('Client Data'!D:D, 'Client Data'!B:B, 'Managerial Reports'!A9, 'Client Data'!C:C, "Travel Expense")-SUMIFS('Client Data'!D:D, 'Client Data'!B:B, 'Managerial Reports'!A9, 'Client Data'!C:C, "Travel Reimbursement")</f>
        <v>1000</v>
      </c>
      <c r="C9" s="42">
        <f>SUMIFS('Client Data'!D:D, 'Client Data'!B:B, 'Managerial Reports'!A9, 'Client Data'!C:C, "Travel Reimbursement")</f>
        <v>231</v>
      </c>
      <c r="D9" s="42">
        <f>-SUMIFS('Client Data'!D:D, 'Client Data'!B:B, 'Managerial Reports'!A9, 'Client Data'!C:C, "Travel Expense")</f>
        <v>-231</v>
      </c>
      <c r="E9" s="44">
        <f t="shared" si="0"/>
        <v>1000</v>
      </c>
      <c r="F9" s="26" cm="1">
        <f t="array" ref="F9">_xlfn.XLOOKUP(A9&amp;"Travel Expense", 'Client Data'!B:B&amp;'Client Data'!C:C, 'Client Data'!A:A)</f>
        <v>44854</v>
      </c>
      <c r="G9" s="26" cm="1">
        <f t="array" ref="G9">_xlfn.XLOOKUP(A9&amp;"Travel Reimbursement", 'Client Data'!B:B&amp;'Client Data'!C:C, 'Client Data'!A:A, "Uncollected")</f>
        <v>44864</v>
      </c>
      <c r="H9" s="51">
        <v>10</v>
      </c>
      <c r="I9" s="26">
        <v>44862</v>
      </c>
      <c r="J9" s="26">
        <v>44866</v>
      </c>
      <c r="K9" s="51">
        <v>4</v>
      </c>
    </row>
    <row r="10" spans="1:11" x14ac:dyDescent="0.35">
      <c r="A10" s="25">
        <v>9</v>
      </c>
      <c r="B10" s="42">
        <f>SUMIFS('Client Data'!$D$2:$D$93, 'Client Data'!$B$2:$B$93,'Managerial Reports'!A10)-SUMIFS('Client Data'!D:D, 'Client Data'!B:B, 'Managerial Reports'!A10, 'Client Data'!C:C, "Travel Expense")-SUMIFS('Client Data'!D:D, 'Client Data'!B:B, 'Managerial Reports'!A10, 'Client Data'!C:C, "Travel Reimbursement")</f>
        <v>1000</v>
      </c>
      <c r="C10" s="42">
        <f>SUMIFS('Client Data'!D:D, 'Client Data'!B:B, 'Managerial Reports'!A10, 'Client Data'!C:C, "Travel Reimbursement")</f>
        <v>0</v>
      </c>
      <c r="D10" s="42">
        <f>-SUMIFS('Client Data'!D:D, 'Client Data'!B:B, 'Managerial Reports'!A10, 'Client Data'!C:C, "Travel Expense")</f>
        <v>-168</v>
      </c>
      <c r="E10" s="44">
        <f t="shared" si="0"/>
        <v>832</v>
      </c>
      <c r="F10" s="26" cm="1">
        <f t="array" ref="F10">_xlfn.XLOOKUP(A10&amp;"Travel Expense", 'Client Data'!B:B&amp;'Client Data'!C:C, 'Client Data'!A:A)</f>
        <v>44887</v>
      </c>
      <c r="G10" s="26" t="str" cm="1">
        <f t="array" ref="G10">_xlfn.XLOOKUP(A10&amp;"Travel Reimbursement", 'Client Data'!B:B&amp;'Client Data'!C:C, 'Client Data'!A:A, "Uncollected")</f>
        <v>Uncollected</v>
      </c>
      <c r="H10" s="51" t="s">
        <v>138</v>
      </c>
      <c r="I10" s="26">
        <v>44895</v>
      </c>
      <c r="J10" s="26">
        <v>44895</v>
      </c>
      <c r="K10" s="51">
        <v>0</v>
      </c>
    </row>
    <row r="11" spans="1:11" x14ac:dyDescent="0.35">
      <c r="A11" s="25">
        <v>10</v>
      </c>
      <c r="B11" s="42">
        <f>SUMIFS('Client Data'!$D$2:$D$93, 'Client Data'!$B$2:$B$93,'Managerial Reports'!A11)-SUMIFS('Client Data'!D:D, 'Client Data'!B:B, 'Managerial Reports'!A11, 'Client Data'!C:C, "Travel Expense")-SUMIFS('Client Data'!D:D, 'Client Data'!B:B, 'Managerial Reports'!A11, 'Client Data'!C:C, "Travel Reimbursement")</f>
        <v>1000</v>
      </c>
      <c r="C11" s="42">
        <f>SUMIFS('Client Data'!D:D, 'Client Data'!B:B, 'Managerial Reports'!A11, 'Client Data'!C:C, "Travel Reimbursement")</f>
        <v>245</v>
      </c>
      <c r="D11" s="42">
        <f>-SUMIFS('Client Data'!D:D, 'Client Data'!B:B, 'Managerial Reports'!A11, 'Client Data'!C:C, "Travel Expense")</f>
        <v>-245</v>
      </c>
      <c r="E11" s="44">
        <f t="shared" si="0"/>
        <v>1000</v>
      </c>
      <c r="F11" s="26" cm="1">
        <f t="array" ref="F11">_xlfn.XLOOKUP(A11&amp;"Travel Expense", 'Client Data'!B:B&amp;'Client Data'!C:C, 'Client Data'!A:A)</f>
        <v>44873</v>
      </c>
      <c r="G11" s="26" cm="1">
        <f t="array" ref="G11">_xlfn.XLOOKUP(A11&amp;"Travel Reimbursement", 'Client Data'!B:B&amp;'Client Data'!C:C, 'Client Data'!A:A, "Uncollected")</f>
        <v>44890</v>
      </c>
      <c r="H11" s="51">
        <v>17</v>
      </c>
      <c r="I11" s="26">
        <v>44890</v>
      </c>
      <c r="J11" s="26">
        <v>44893</v>
      </c>
      <c r="K11" s="51">
        <v>3</v>
      </c>
    </row>
    <row r="12" spans="1:11" x14ac:dyDescent="0.35">
      <c r="A12" s="46">
        <v>11</v>
      </c>
      <c r="B12" s="47">
        <f>SUMIFS('Client Data'!$D$2:$D$93, 'Client Data'!$B$2:$B$93,'Managerial Reports'!A12)-SUMIFS('Client Data'!D:D, 'Client Data'!B:B, 'Managerial Reports'!A12, 'Client Data'!C:C, "Travel Expense")-SUMIFS('Client Data'!D:D, 'Client Data'!B:B, 'Managerial Reports'!A12, 'Client Data'!C:C, "Travel Reimbursement")</f>
        <v>500</v>
      </c>
      <c r="C12" s="47">
        <f>SUMIFS('Client Data'!D:D, 'Client Data'!B:B, 'Managerial Reports'!A12, 'Client Data'!C:C, "Travel Reimbursement")</f>
        <v>0</v>
      </c>
      <c r="D12" s="47">
        <f>-SUMIFS('Client Data'!D:D, 'Client Data'!B:B, 'Managerial Reports'!A12, 'Client Data'!C:C, "Travel Expense")</f>
        <v>-142</v>
      </c>
      <c r="E12" s="48">
        <f t="shared" si="0"/>
        <v>358</v>
      </c>
      <c r="F12" s="49" cm="1">
        <f t="array" ref="F12">_xlfn.XLOOKUP(A12&amp;"Travel Expense", 'Client Data'!B:B&amp;'Client Data'!C:C, 'Client Data'!A:A)</f>
        <v>44923</v>
      </c>
      <c r="G12" s="49" t="str" cm="1">
        <f t="array" ref="G12">_xlfn.XLOOKUP(A12&amp;"Travel Reimbursement", 'Client Data'!B:B&amp;'Client Data'!C:C, 'Client Data'!A:A, "Uncollected")</f>
        <v>Uncollected</v>
      </c>
      <c r="H12" s="52" t="s">
        <v>138</v>
      </c>
      <c r="I12" s="50" t="s">
        <v>52</v>
      </c>
      <c r="J12" s="91" t="s">
        <v>138</v>
      </c>
      <c r="K12" s="52" t="s">
        <v>138</v>
      </c>
    </row>
    <row r="13" spans="1:11" x14ac:dyDescent="0.35">
      <c r="B13" s="42"/>
      <c r="C13" s="42"/>
      <c r="D13" s="88"/>
      <c r="E13" s="89"/>
      <c r="G13" s="60" t="s">
        <v>53</v>
      </c>
      <c r="H13" s="61">
        <f>AVERAGE(H2:H12)</f>
        <v>12.111111111111111</v>
      </c>
      <c r="J13" s="90" t="s">
        <v>53</v>
      </c>
      <c r="K13" s="61">
        <f>AVERAGE(K2:K12)</f>
        <v>6.1111111111111107</v>
      </c>
    </row>
  </sheetData>
  <conditionalFormatting sqref="A2:A12">
    <cfRule type="expression" dxfId="7" priority="5">
      <formula>B2&lt;1000</formula>
    </cfRule>
  </conditionalFormatting>
  <conditionalFormatting sqref="E2:E12">
    <cfRule type="cellIs" dxfId="6" priority="4" operator="equal">
      <formula>1000</formula>
    </cfRule>
    <cfRule type="cellIs" dxfId="5" priority="3" operator="lessThan">
      <formula>1000</formula>
    </cfRule>
  </conditionalFormatting>
  <conditionalFormatting sqref="H2:H12 K2:K12">
    <cfRule type="cellIs" dxfId="4" priority="2" operator="equal">
      <formula>"Uncollected"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5359389-C1ED-442B-97C2-2840456A08E2}">
            <x14:iconSet iconSet="3Symbols" custom="1">
              <x14:cfvo type="percent">
                <xm:f>0</xm:f>
              </x14:cfvo>
              <x14:cfvo type="num">
                <xm:f>7</xm:f>
              </x14:cfvo>
              <x14:cfvo type="num">
                <xm:f>15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H2:H12 K2:K12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399C-E541-4DD1-86AE-1FA44C407B45}">
  <dimension ref="A1:L95"/>
  <sheetViews>
    <sheetView zoomScale="68" zoomScaleNormal="100" workbookViewId="0">
      <selection activeCell="B46" sqref="B46:L46"/>
    </sheetView>
  </sheetViews>
  <sheetFormatPr defaultRowHeight="14.5" x14ac:dyDescent="0.35"/>
  <cols>
    <col min="1" max="1" width="6.81640625" bestFit="1" customWidth="1"/>
    <col min="11" max="11" width="4.1796875" bestFit="1" customWidth="1"/>
    <col min="12" max="12" width="26" style="32" customWidth="1"/>
  </cols>
  <sheetData>
    <row r="1" spans="1:12" x14ac:dyDescent="0.35">
      <c r="A1" s="2" t="s">
        <v>54</v>
      </c>
      <c r="B1" s="80" t="s">
        <v>55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5">
      <c r="A2" s="1">
        <v>1</v>
      </c>
      <c r="B2" s="78" t="s">
        <v>56</v>
      </c>
      <c r="C2" s="78"/>
      <c r="D2" s="78"/>
      <c r="E2" s="78"/>
      <c r="F2" s="78"/>
      <c r="G2" s="78"/>
      <c r="H2" s="78"/>
      <c r="I2" s="78"/>
      <c r="J2" s="78"/>
      <c r="K2" s="3">
        <v>1</v>
      </c>
      <c r="L2" s="31">
        <f>SUM('Financial Statements'!I6:I7)</f>
        <v>10000</v>
      </c>
    </row>
    <row r="3" spans="1:12" x14ac:dyDescent="0.35">
      <c r="A3" s="1">
        <v>2</v>
      </c>
      <c r="B3" s="77" t="s">
        <v>57</v>
      </c>
      <c r="C3" s="77"/>
      <c r="D3" s="77"/>
      <c r="E3" s="77"/>
      <c r="F3" s="77"/>
      <c r="G3" s="77"/>
      <c r="H3" s="77"/>
      <c r="I3" s="77"/>
      <c r="J3" s="77"/>
      <c r="K3" s="3">
        <v>2</v>
      </c>
      <c r="L3" s="31">
        <v>0</v>
      </c>
    </row>
    <row r="4" spans="1:12" x14ac:dyDescent="0.35">
      <c r="A4" s="1">
        <v>3</v>
      </c>
      <c r="B4" s="77" t="s">
        <v>58</v>
      </c>
      <c r="C4" s="77"/>
      <c r="D4" s="77"/>
      <c r="E4" s="77"/>
      <c r="F4" s="77"/>
      <c r="G4" s="77"/>
      <c r="H4" s="77"/>
      <c r="I4" s="77"/>
      <c r="J4" s="77"/>
      <c r="K4" s="3">
        <v>3</v>
      </c>
      <c r="L4" s="31">
        <f>L2-L3</f>
        <v>10000</v>
      </c>
    </row>
    <row r="5" spans="1:12" x14ac:dyDescent="0.35">
      <c r="A5" s="1">
        <v>4</v>
      </c>
      <c r="B5" s="77" t="s">
        <v>59</v>
      </c>
      <c r="C5" s="77"/>
      <c r="D5" s="77"/>
      <c r="E5" s="77"/>
      <c r="F5" s="77"/>
      <c r="G5" s="77"/>
      <c r="H5" s="77"/>
      <c r="I5" s="77"/>
      <c r="J5" s="77"/>
      <c r="K5" s="3">
        <v>4</v>
      </c>
      <c r="L5" s="31">
        <v>0</v>
      </c>
    </row>
    <row r="6" spans="1:12" x14ac:dyDescent="0.35">
      <c r="A6" s="1">
        <v>5</v>
      </c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3">
        <v>5</v>
      </c>
      <c r="L6" s="31">
        <f>L4-L5</f>
        <v>10000</v>
      </c>
    </row>
    <row r="7" spans="1:12" x14ac:dyDescent="0.35">
      <c r="A7" s="1">
        <v>6</v>
      </c>
      <c r="B7" s="77" t="s">
        <v>61</v>
      </c>
      <c r="C7" s="77"/>
      <c r="D7" s="77"/>
      <c r="E7" s="77"/>
      <c r="F7" s="77"/>
      <c r="G7" s="77"/>
      <c r="H7" s="77"/>
      <c r="I7" s="77"/>
      <c r="J7" s="77"/>
      <c r="K7" s="3">
        <v>6</v>
      </c>
      <c r="L7" s="31">
        <f>'Financial Statements'!I8</f>
        <v>1300</v>
      </c>
    </row>
    <row r="8" spans="1:12" x14ac:dyDescent="0.35">
      <c r="A8" s="1">
        <v>7</v>
      </c>
      <c r="B8" s="77" t="s">
        <v>62</v>
      </c>
      <c r="C8" s="77"/>
      <c r="D8" s="77"/>
      <c r="E8" s="77"/>
      <c r="F8" s="77"/>
      <c r="G8" s="77"/>
      <c r="H8" s="77"/>
      <c r="I8" s="77"/>
      <c r="J8" s="77"/>
      <c r="K8" s="3">
        <v>7</v>
      </c>
      <c r="L8" s="31">
        <f>SUM(L6:L7)</f>
        <v>11300</v>
      </c>
    </row>
    <row r="9" spans="1:12" x14ac:dyDescent="0.35">
      <c r="A9" s="2" t="s">
        <v>63</v>
      </c>
      <c r="B9" s="80" t="s">
        <v>64</v>
      </c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35">
      <c r="A10" s="1">
        <v>8</v>
      </c>
      <c r="B10" s="78" t="s">
        <v>9</v>
      </c>
      <c r="C10" s="78"/>
      <c r="D10" s="78"/>
      <c r="E10" s="78"/>
      <c r="F10" s="78"/>
      <c r="G10" s="78"/>
      <c r="H10" s="78"/>
      <c r="I10" s="78"/>
      <c r="J10" s="78"/>
      <c r="K10" s="3">
        <v>8</v>
      </c>
      <c r="L10" s="31">
        <f>-'Financial Statements'!I18</f>
        <v>950</v>
      </c>
    </row>
    <row r="11" spans="1:12" x14ac:dyDescent="0.35">
      <c r="A11" s="1">
        <v>9</v>
      </c>
      <c r="B11" s="77" t="s">
        <v>65</v>
      </c>
      <c r="C11" s="77"/>
      <c r="D11" s="77"/>
      <c r="E11" s="77"/>
      <c r="F11" s="77"/>
      <c r="G11" s="77"/>
      <c r="H11" s="77"/>
      <c r="I11" s="77"/>
      <c r="J11" s="77"/>
      <c r="K11" s="3">
        <v>9</v>
      </c>
      <c r="L11" s="31"/>
    </row>
    <row r="12" spans="1:12" x14ac:dyDescent="0.35">
      <c r="A12" s="1">
        <v>10</v>
      </c>
      <c r="B12" s="77" t="s">
        <v>66</v>
      </c>
      <c r="C12" s="77"/>
      <c r="D12" s="77"/>
      <c r="E12" s="77"/>
      <c r="F12" s="77"/>
      <c r="G12" s="77"/>
      <c r="H12" s="77"/>
      <c r="I12" s="77"/>
      <c r="J12" s="77"/>
      <c r="K12" s="3">
        <v>10</v>
      </c>
      <c r="L12" s="31"/>
    </row>
    <row r="13" spans="1:12" x14ac:dyDescent="0.35">
      <c r="A13" s="1">
        <v>11</v>
      </c>
      <c r="B13" s="77" t="s">
        <v>67</v>
      </c>
      <c r="C13" s="77"/>
      <c r="D13" s="77"/>
      <c r="E13" s="77"/>
      <c r="F13" s="77"/>
      <c r="G13" s="77"/>
      <c r="H13" s="77"/>
      <c r="I13" s="77"/>
      <c r="J13" s="77"/>
      <c r="K13" s="3">
        <v>11</v>
      </c>
      <c r="L13" s="31"/>
    </row>
    <row r="14" spans="1:12" x14ac:dyDescent="0.35">
      <c r="A14" s="1">
        <v>12</v>
      </c>
      <c r="B14" s="77" t="s">
        <v>68</v>
      </c>
      <c r="C14" s="77"/>
      <c r="D14" s="77"/>
      <c r="E14" s="77"/>
      <c r="F14" s="77"/>
      <c r="G14" s="77"/>
      <c r="H14" s="77"/>
      <c r="I14" s="77"/>
      <c r="J14" s="77"/>
      <c r="K14" s="3">
        <v>12</v>
      </c>
      <c r="L14" s="31"/>
    </row>
    <row r="15" spans="1:12" x14ac:dyDescent="0.35">
      <c r="A15" s="1">
        <v>13</v>
      </c>
      <c r="B15" s="77" t="s">
        <v>69</v>
      </c>
      <c r="C15" s="77"/>
      <c r="D15" s="77"/>
      <c r="E15" s="77"/>
      <c r="F15" s="77"/>
      <c r="G15" s="77"/>
      <c r="H15" s="77"/>
      <c r="I15" s="77"/>
      <c r="J15" s="77"/>
      <c r="K15" s="3">
        <v>13</v>
      </c>
      <c r="L15" s="31">
        <f>-'Financial Statements'!I14</f>
        <v>6700</v>
      </c>
    </row>
    <row r="16" spans="1:12" x14ac:dyDescent="0.35">
      <c r="A16" s="1">
        <v>14</v>
      </c>
      <c r="B16" s="77" t="s">
        <v>70</v>
      </c>
      <c r="C16" s="77"/>
      <c r="D16" s="77"/>
      <c r="E16" s="77"/>
      <c r="F16" s="77"/>
      <c r="G16" s="77"/>
      <c r="H16" s="77"/>
      <c r="I16" s="77"/>
      <c r="J16" s="77"/>
      <c r="K16" s="3">
        <v>14</v>
      </c>
      <c r="L16" s="31"/>
    </row>
    <row r="17" spans="1:12" x14ac:dyDescent="0.35">
      <c r="A17" s="1">
        <v>15</v>
      </c>
      <c r="B17" s="77" t="s">
        <v>71</v>
      </c>
      <c r="C17" s="77"/>
      <c r="D17" s="77"/>
      <c r="E17" s="77"/>
      <c r="F17" s="77"/>
      <c r="G17" s="77"/>
      <c r="H17" s="77"/>
      <c r="I17" s="77"/>
      <c r="J17" s="77"/>
      <c r="K17" s="3">
        <v>15</v>
      </c>
      <c r="L17" s="31"/>
    </row>
    <row r="18" spans="1:12" x14ac:dyDescent="0.35">
      <c r="A18" s="1">
        <v>16</v>
      </c>
      <c r="B18" s="77" t="s">
        <v>72</v>
      </c>
      <c r="C18" s="77"/>
      <c r="D18" s="77"/>
      <c r="E18" s="77"/>
      <c r="F18" s="77"/>
      <c r="G18" s="77"/>
      <c r="H18" s="77"/>
      <c r="I18" s="77"/>
      <c r="J18" s="77"/>
      <c r="K18" s="6"/>
    </row>
    <row r="19" spans="1:12" x14ac:dyDescent="0.35">
      <c r="A19" s="4" t="s">
        <v>73</v>
      </c>
      <c r="B19" s="77" t="s">
        <v>74</v>
      </c>
      <c r="C19" s="77"/>
      <c r="D19" s="77"/>
      <c r="E19" s="77"/>
      <c r="F19" s="77"/>
      <c r="G19" s="77"/>
      <c r="H19" s="77"/>
      <c r="I19" s="77"/>
      <c r="J19" s="77"/>
      <c r="K19" s="5" t="s">
        <v>75</v>
      </c>
      <c r="L19" s="33"/>
    </row>
    <row r="20" spans="1:12" x14ac:dyDescent="0.35">
      <c r="A20" s="4" t="s">
        <v>76</v>
      </c>
      <c r="B20" s="77" t="s">
        <v>77</v>
      </c>
      <c r="C20" s="77"/>
      <c r="D20" s="77"/>
      <c r="E20" s="77"/>
      <c r="F20" s="77"/>
      <c r="G20" s="77"/>
      <c r="H20" s="77"/>
      <c r="I20" s="77"/>
      <c r="J20" s="77"/>
      <c r="K20" s="7" t="s">
        <v>78</v>
      </c>
      <c r="L20" s="31"/>
    </row>
    <row r="21" spans="1:12" x14ac:dyDescent="0.35">
      <c r="A21" s="1">
        <v>17</v>
      </c>
      <c r="B21" s="77" t="s">
        <v>79</v>
      </c>
      <c r="C21" s="77"/>
      <c r="D21" s="77"/>
      <c r="E21" s="77"/>
      <c r="F21" s="77"/>
      <c r="G21" s="77"/>
      <c r="H21" s="77"/>
      <c r="I21" s="77"/>
      <c r="J21" s="77"/>
      <c r="K21" s="3">
        <v>17</v>
      </c>
      <c r="L21" s="31"/>
    </row>
    <row r="22" spans="1:12" x14ac:dyDescent="0.35">
      <c r="A22" s="1">
        <v>18</v>
      </c>
      <c r="B22" s="77" t="s">
        <v>80</v>
      </c>
      <c r="C22" s="77"/>
      <c r="D22" s="77"/>
      <c r="E22" s="77"/>
      <c r="F22" s="77"/>
      <c r="G22" s="77"/>
      <c r="H22" s="77"/>
      <c r="I22" s="77"/>
      <c r="J22" s="77"/>
      <c r="K22" s="3">
        <v>18</v>
      </c>
      <c r="L22" s="31"/>
    </row>
    <row r="23" spans="1:12" x14ac:dyDescent="0.35">
      <c r="A23" s="1">
        <v>19</v>
      </c>
      <c r="B23" s="77" t="s">
        <v>81</v>
      </c>
      <c r="C23" s="77"/>
      <c r="D23" s="77"/>
      <c r="E23" s="77"/>
      <c r="F23" s="77"/>
      <c r="G23" s="77"/>
      <c r="H23" s="77"/>
      <c r="I23" s="77"/>
      <c r="J23" s="77"/>
      <c r="K23" s="3">
        <v>19</v>
      </c>
      <c r="L23" s="31"/>
    </row>
    <row r="24" spans="1:12" x14ac:dyDescent="0.35">
      <c r="A24" s="1">
        <v>20</v>
      </c>
      <c r="B24" s="77" t="s">
        <v>82</v>
      </c>
      <c r="C24" s="77"/>
      <c r="D24" s="77"/>
      <c r="E24" s="77"/>
      <c r="F24" s="77"/>
      <c r="G24" s="77"/>
      <c r="H24" s="77"/>
      <c r="I24" s="77"/>
      <c r="J24" s="77"/>
      <c r="K24" s="6"/>
    </row>
    <row r="25" spans="1:12" x14ac:dyDescent="0.35">
      <c r="A25" s="4" t="s">
        <v>73</v>
      </c>
      <c r="B25" s="77" t="s">
        <v>83</v>
      </c>
      <c r="C25" s="77"/>
      <c r="D25" s="77"/>
      <c r="E25" s="77"/>
      <c r="F25" s="77"/>
      <c r="G25" s="77"/>
      <c r="H25" s="77"/>
      <c r="I25" s="77"/>
      <c r="J25" s="77"/>
      <c r="K25" s="5" t="s">
        <v>84</v>
      </c>
      <c r="L25" s="33"/>
    </row>
    <row r="26" spans="1:12" x14ac:dyDescent="0.35">
      <c r="A26" s="4" t="s">
        <v>76</v>
      </c>
      <c r="B26" s="77" t="s">
        <v>85</v>
      </c>
      <c r="C26" s="77"/>
      <c r="D26" s="77"/>
      <c r="E26" s="77"/>
      <c r="F26" s="77"/>
      <c r="G26" s="77"/>
      <c r="H26" s="77"/>
      <c r="I26" s="77"/>
      <c r="J26" s="77"/>
      <c r="K26" s="7" t="s">
        <v>86</v>
      </c>
      <c r="L26" s="33"/>
    </row>
    <row r="27" spans="1:12" x14ac:dyDescent="0.35">
      <c r="A27" s="1">
        <v>21</v>
      </c>
      <c r="B27" s="77" t="s">
        <v>87</v>
      </c>
      <c r="C27" s="77"/>
      <c r="D27" s="77"/>
      <c r="E27" s="77"/>
      <c r="F27" s="77"/>
      <c r="G27" s="77"/>
      <c r="H27" s="77"/>
      <c r="I27" s="77"/>
      <c r="J27" s="77"/>
      <c r="K27" s="3">
        <v>21</v>
      </c>
      <c r="L27" s="34"/>
    </row>
    <row r="28" spans="1:12" x14ac:dyDescent="0.35">
      <c r="A28" s="1">
        <v>22</v>
      </c>
      <c r="B28" s="77" t="s">
        <v>88</v>
      </c>
      <c r="C28" s="77"/>
      <c r="D28" s="77"/>
      <c r="E28" s="77"/>
      <c r="F28" s="77"/>
      <c r="G28" s="77"/>
      <c r="H28" s="77"/>
      <c r="I28" s="77"/>
      <c r="J28" s="77"/>
      <c r="K28" s="3">
        <v>22</v>
      </c>
      <c r="L28" s="33">
        <f>-'Financial Statements'!I17</f>
        <v>313</v>
      </c>
    </row>
    <row r="29" spans="1:12" x14ac:dyDescent="0.35">
      <c r="A29" s="1">
        <v>23</v>
      </c>
      <c r="B29" s="77" t="s">
        <v>89</v>
      </c>
      <c r="C29" s="77"/>
      <c r="D29" s="77"/>
      <c r="E29" s="77"/>
      <c r="F29" s="77"/>
      <c r="G29" s="77"/>
      <c r="H29" s="77"/>
      <c r="I29" s="77"/>
      <c r="J29" s="77"/>
      <c r="K29" s="3">
        <v>23</v>
      </c>
      <c r="L29" s="33"/>
    </row>
    <row r="30" spans="1:12" x14ac:dyDescent="0.35">
      <c r="A30" s="1">
        <v>24</v>
      </c>
      <c r="B30" s="77" t="s">
        <v>90</v>
      </c>
      <c r="C30" s="77"/>
      <c r="D30" s="77"/>
      <c r="E30" s="77"/>
      <c r="F30" s="77"/>
      <c r="G30" s="77"/>
      <c r="H30" s="77"/>
      <c r="I30" s="77"/>
      <c r="J30" s="77"/>
      <c r="K30" s="6"/>
    </row>
    <row r="31" spans="1:12" x14ac:dyDescent="0.35">
      <c r="A31" s="4" t="s">
        <v>73</v>
      </c>
      <c r="B31" s="77" t="s">
        <v>91</v>
      </c>
      <c r="C31" s="77"/>
      <c r="D31" s="77"/>
      <c r="E31" s="77"/>
      <c r="F31" s="77"/>
      <c r="G31" s="77"/>
      <c r="H31" s="77"/>
      <c r="I31" s="77"/>
      <c r="J31" s="77"/>
      <c r="K31" s="5" t="s">
        <v>92</v>
      </c>
      <c r="L31" s="33">
        <f>-'Financial Statements'!I15</f>
        <v>1610</v>
      </c>
    </row>
    <row r="32" spans="1:12" x14ac:dyDescent="0.35">
      <c r="A32" s="4" t="s">
        <v>76</v>
      </c>
      <c r="B32" s="77" t="s">
        <v>93</v>
      </c>
      <c r="C32" s="77"/>
      <c r="D32" s="77"/>
      <c r="E32" s="77"/>
      <c r="F32" s="77"/>
      <c r="G32" s="77"/>
      <c r="H32" s="77"/>
      <c r="I32" s="77"/>
      <c r="J32" s="77"/>
      <c r="K32" s="7" t="s">
        <v>94</v>
      </c>
      <c r="L32" s="33">
        <f>-'Financial Statements'!I16*0.5</f>
        <v>115.5</v>
      </c>
    </row>
    <row r="33" spans="1:12" x14ac:dyDescent="0.35">
      <c r="A33" s="1">
        <v>25</v>
      </c>
      <c r="B33" s="77" t="s">
        <v>95</v>
      </c>
      <c r="C33" s="77"/>
      <c r="D33" s="77"/>
      <c r="E33" s="77"/>
      <c r="F33" s="77"/>
      <c r="G33" s="77"/>
      <c r="H33" s="77"/>
      <c r="I33" s="77"/>
      <c r="J33" s="77"/>
      <c r="K33" s="3">
        <v>25</v>
      </c>
      <c r="L33" s="33"/>
    </row>
    <row r="34" spans="1:12" x14ac:dyDescent="0.35">
      <c r="A34" s="1">
        <v>26</v>
      </c>
      <c r="B34" s="77" t="s">
        <v>96</v>
      </c>
      <c r="C34" s="77"/>
      <c r="D34" s="77"/>
      <c r="E34" s="77"/>
      <c r="F34" s="77"/>
      <c r="G34" s="77"/>
      <c r="H34" s="77"/>
      <c r="I34" s="77"/>
      <c r="J34" s="77"/>
      <c r="K34" s="3">
        <v>26</v>
      </c>
      <c r="L34" s="33"/>
    </row>
    <row r="35" spans="1:12" x14ac:dyDescent="0.35">
      <c r="A35" s="1" t="s">
        <v>97</v>
      </c>
      <c r="B35" s="77" t="s">
        <v>98</v>
      </c>
      <c r="C35" s="77"/>
      <c r="D35" s="77"/>
      <c r="E35" s="77"/>
      <c r="F35" s="77"/>
      <c r="G35" s="77"/>
      <c r="H35" s="77"/>
      <c r="I35" s="77"/>
      <c r="J35" s="77"/>
      <c r="K35" s="7" t="s">
        <v>97</v>
      </c>
      <c r="L35" s="33">
        <f>SUM(L95)</f>
        <v>569</v>
      </c>
    </row>
    <row r="36" spans="1:12" x14ac:dyDescent="0.35">
      <c r="A36" s="8" t="s">
        <v>99</v>
      </c>
      <c r="B36" s="71" t="s">
        <v>100</v>
      </c>
      <c r="C36" s="71"/>
      <c r="D36" s="71"/>
      <c r="E36" s="71"/>
      <c r="F36" s="71"/>
      <c r="G36" s="71"/>
      <c r="H36" s="71"/>
      <c r="I36" s="71"/>
      <c r="J36" s="71"/>
      <c r="K36" s="7" t="s">
        <v>101</v>
      </c>
      <c r="L36" s="35"/>
    </row>
    <row r="37" spans="1:12" x14ac:dyDescent="0.35">
      <c r="A37" s="1">
        <v>28</v>
      </c>
      <c r="B37" s="78" t="s">
        <v>102</v>
      </c>
      <c r="C37" s="78"/>
      <c r="D37" s="78"/>
      <c r="E37" s="78"/>
      <c r="F37" s="78"/>
      <c r="G37" s="78"/>
      <c r="H37" s="78"/>
      <c r="I37" s="78"/>
      <c r="J37" s="78"/>
      <c r="K37" s="3">
        <v>28</v>
      </c>
      <c r="L37" s="33">
        <f>SUM(L10:L36)</f>
        <v>10257.5</v>
      </c>
    </row>
    <row r="38" spans="1:12" x14ac:dyDescent="0.35">
      <c r="A38" s="1">
        <v>29</v>
      </c>
      <c r="B38" s="77" t="s">
        <v>103</v>
      </c>
      <c r="C38" s="77"/>
      <c r="D38" s="77"/>
      <c r="E38" s="77"/>
      <c r="F38" s="77"/>
      <c r="G38" s="77"/>
      <c r="H38" s="77"/>
      <c r="I38" s="77"/>
      <c r="J38" s="77"/>
      <c r="K38" s="3">
        <v>29</v>
      </c>
      <c r="L38" s="33">
        <f>L8-L37</f>
        <v>1042.5</v>
      </c>
    </row>
    <row r="39" spans="1:12" x14ac:dyDescent="0.35">
      <c r="A39" s="1">
        <v>30</v>
      </c>
      <c r="B39" s="77" t="s">
        <v>104</v>
      </c>
      <c r="C39" s="77"/>
      <c r="D39" s="77"/>
      <c r="E39" s="77"/>
      <c r="F39" s="77"/>
      <c r="G39" s="77"/>
      <c r="H39" s="77"/>
      <c r="I39" s="77"/>
      <c r="J39" s="77"/>
      <c r="K39" s="10"/>
      <c r="L39" s="36"/>
    </row>
    <row r="40" spans="1:12" x14ac:dyDescent="0.35">
      <c r="B40" s="76" t="s">
        <v>105</v>
      </c>
      <c r="C40" s="76"/>
      <c r="D40" s="76"/>
      <c r="E40" s="76"/>
      <c r="F40" s="76"/>
      <c r="G40" s="76"/>
      <c r="H40" s="76"/>
      <c r="I40" s="76"/>
      <c r="J40" s="76"/>
      <c r="K40" s="11"/>
      <c r="L40" s="36"/>
    </row>
    <row r="41" spans="1:12" x14ac:dyDescent="0.35">
      <c r="C41" s="77" t="s">
        <v>106</v>
      </c>
      <c r="D41" s="77"/>
      <c r="E41" s="77"/>
      <c r="F41" s="77"/>
      <c r="G41" s="77"/>
      <c r="H41" s="79"/>
      <c r="I41" s="79"/>
      <c r="J41" s="12"/>
      <c r="K41" s="11"/>
      <c r="L41" s="36"/>
    </row>
    <row r="42" spans="1:12" x14ac:dyDescent="0.35">
      <c r="C42" s="77" t="s">
        <v>107</v>
      </c>
      <c r="D42" s="77"/>
      <c r="E42" s="77"/>
      <c r="F42" s="77"/>
      <c r="G42" s="77"/>
      <c r="H42" s="79"/>
      <c r="I42" s="79"/>
      <c r="J42" s="12"/>
      <c r="K42" s="9">
        <v>30</v>
      </c>
      <c r="L42" s="33"/>
    </row>
    <row r="43" spans="1:12" x14ac:dyDescent="0.35">
      <c r="A43" s="1">
        <v>31</v>
      </c>
      <c r="B43" s="77" t="s">
        <v>108</v>
      </c>
      <c r="C43" s="77"/>
      <c r="D43" s="77"/>
      <c r="E43" s="77"/>
      <c r="F43" s="77"/>
      <c r="G43" s="77"/>
      <c r="H43" s="77"/>
      <c r="I43" s="77"/>
      <c r="J43" s="77"/>
      <c r="K43" s="11"/>
      <c r="L43" s="36"/>
    </row>
    <row r="44" spans="1:12" x14ac:dyDescent="0.35">
      <c r="B44" s="77" t="s">
        <v>109</v>
      </c>
      <c r="C44" s="77"/>
      <c r="D44" s="77"/>
      <c r="E44" s="77"/>
      <c r="F44" s="77"/>
      <c r="G44" s="77"/>
      <c r="H44" s="77"/>
      <c r="I44" s="77"/>
      <c r="J44" s="77"/>
      <c r="K44" s="11"/>
      <c r="L44" s="36"/>
    </row>
    <row r="45" spans="1:12" x14ac:dyDescent="0.35">
      <c r="B45" s="77" t="s">
        <v>110</v>
      </c>
      <c r="C45" s="77"/>
      <c r="D45" s="77"/>
      <c r="E45" s="77"/>
      <c r="F45" s="77"/>
      <c r="G45" s="77"/>
      <c r="H45" s="77"/>
      <c r="I45" s="77"/>
      <c r="J45" s="77"/>
      <c r="K45" s="9">
        <v>31</v>
      </c>
      <c r="L45" s="33">
        <f>L38</f>
        <v>1042.5</v>
      </c>
    </row>
    <row r="46" spans="1:12" x14ac:dyDescent="0.35">
      <c r="B46" s="77" t="s">
        <v>111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2" x14ac:dyDescent="0.35">
      <c r="A47" s="1">
        <v>32</v>
      </c>
      <c r="B47" s="77" t="s">
        <v>112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x14ac:dyDescent="0.35">
      <c r="B48" s="77" t="s">
        <v>113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x14ac:dyDescent="0.35">
      <c r="B49" s="77" t="s">
        <v>114</v>
      </c>
      <c r="C49" s="77"/>
      <c r="D49" s="77"/>
      <c r="E49" s="77"/>
      <c r="F49" s="77"/>
      <c r="G49" s="77"/>
      <c r="H49" s="77"/>
      <c r="I49" s="77"/>
      <c r="J49" s="77"/>
      <c r="K49" s="1" t="s">
        <v>115</v>
      </c>
    </row>
    <row r="50" spans="1:12" x14ac:dyDescent="0.35">
      <c r="B50" s="77" t="s">
        <v>116</v>
      </c>
      <c r="C50" s="77"/>
      <c r="D50" s="77"/>
      <c r="E50" s="77"/>
      <c r="F50" s="77"/>
      <c r="G50" s="77"/>
      <c r="H50" s="77"/>
      <c r="I50" s="77"/>
      <c r="J50" s="77"/>
      <c r="K50" s="1" t="s">
        <v>117</v>
      </c>
    </row>
    <row r="51" spans="1:12" x14ac:dyDescent="0.35">
      <c r="A51" s="2" t="s">
        <v>118</v>
      </c>
      <c r="B51" s="80" t="s">
        <v>119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</row>
    <row r="52" spans="1:12" x14ac:dyDescent="0.35">
      <c r="A52" s="1">
        <v>33</v>
      </c>
      <c r="B52" s="78" t="s">
        <v>120</v>
      </c>
      <c r="C52" s="78"/>
      <c r="D52" s="78"/>
      <c r="E52" s="78"/>
      <c r="F52" s="78"/>
      <c r="G52" s="78"/>
      <c r="H52" s="78"/>
      <c r="I52" s="78"/>
      <c r="J52" s="81"/>
      <c r="K52" s="3" t="s">
        <v>73</v>
      </c>
    </row>
    <row r="53" spans="1:12" x14ac:dyDescent="0.35">
      <c r="A53" s="1"/>
      <c r="B53" s="77"/>
      <c r="C53" s="77"/>
      <c r="D53" s="77"/>
      <c r="E53" s="77"/>
      <c r="F53" s="77"/>
      <c r="G53" s="77"/>
      <c r="H53" s="77"/>
      <c r="I53" s="77"/>
      <c r="J53" s="82"/>
      <c r="K53" s="3" t="s">
        <v>76</v>
      </c>
    </row>
    <row r="54" spans="1:12" x14ac:dyDescent="0.35">
      <c r="A54" s="1"/>
      <c r="B54" s="77"/>
      <c r="C54" s="77"/>
      <c r="D54" s="77"/>
      <c r="E54" s="77"/>
      <c r="F54" s="77"/>
      <c r="G54" s="77"/>
      <c r="H54" s="77"/>
      <c r="I54" s="77"/>
      <c r="J54" s="82"/>
      <c r="K54" s="3" t="s">
        <v>121</v>
      </c>
    </row>
    <row r="55" spans="1:12" x14ac:dyDescent="0.35">
      <c r="A55" s="1">
        <v>34</v>
      </c>
      <c r="B55" s="77" t="s">
        <v>122</v>
      </c>
      <c r="C55" s="77"/>
      <c r="D55" s="77"/>
      <c r="E55" s="77"/>
      <c r="F55" s="77"/>
      <c r="G55" s="77"/>
      <c r="H55" s="77"/>
      <c r="I55" s="77"/>
      <c r="J55" s="82"/>
      <c r="K55" s="3">
        <v>34</v>
      </c>
      <c r="L55" s="37"/>
    </row>
    <row r="56" spans="1:12" x14ac:dyDescent="0.35">
      <c r="B56" s="77" t="s">
        <v>123</v>
      </c>
      <c r="C56" s="77"/>
      <c r="D56" s="77"/>
      <c r="E56" s="77"/>
      <c r="F56" s="77"/>
      <c r="G56" s="77"/>
      <c r="H56" s="77"/>
      <c r="I56" s="77"/>
      <c r="J56" s="82"/>
      <c r="K56" s="10"/>
    </row>
    <row r="57" spans="1:12" x14ac:dyDescent="0.35">
      <c r="A57" s="1">
        <v>35</v>
      </c>
      <c r="B57" s="77" t="s">
        <v>124</v>
      </c>
      <c r="C57" s="77"/>
      <c r="D57" s="77"/>
      <c r="E57" s="77"/>
      <c r="F57" s="77"/>
      <c r="G57" s="77"/>
      <c r="H57" s="77"/>
      <c r="I57" s="77"/>
      <c r="J57" s="82"/>
      <c r="K57" s="13">
        <v>35</v>
      </c>
      <c r="L57" s="33"/>
    </row>
    <row r="58" spans="1:12" x14ac:dyDescent="0.35">
      <c r="A58" s="1"/>
      <c r="B58" s="77"/>
      <c r="C58" s="77"/>
      <c r="D58" s="77"/>
      <c r="E58" s="77"/>
      <c r="F58" s="77"/>
      <c r="G58" s="77"/>
      <c r="H58" s="77"/>
      <c r="I58" s="77"/>
      <c r="J58" s="82"/>
      <c r="K58" s="14"/>
    </row>
    <row r="59" spans="1:12" x14ac:dyDescent="0.35">
      <c r="A59" s="1">
        <v>36</v>
      </c>
      <c r="B59" s="77" t="s">
        <v>125</v>
      </c>
      <c r="C59" s="77"/>
      <c r="D59" s="77"/>
      <c r="E59" s="77"/>
      <c r="F59" s="77"/>
      <c r="G59" s="77"/>
      <c r="H59" s="77"/>
      <c r="I59" s="77"/>
      <c r="J59" s="82"/>
      <c r="K59" s="13">
        <v>36</v>
      </c>
      <c r="L59" s="33"/>
    </row>
    <row r="60" spans="1:12" x14ac:dyDescent="0.35">
      <c r="A60" s="1"/>
      <c r="B60" s="77"/>
      <c r="C60" s="77"/>
      <c r="D60" s="77"/>
      <c r="E60" s="77"/>
      <c r="F60" s="77"/>
      <c r="G60" s="77"/>
      <c r="H60" s="77"/>
      <c r="I60" s="77"/>
      <c r="J60" s="82"/>
      <c r="K60" s="14"/>
    </row>
    <row r="61" spans="1:12" x14ac:dyDescent="0.35">
      <c r="A61" s="1">
        <v>37</v>
      </c>
      <c r="B61" s="77" t="s">
        <v>126</v>
      </c>
      <c r="C61" s="77"/>
      <c r="D61" s="77"/>
      <c r="E61" s="77"/>
      <c r="F61" s="77"/>
      <c r="G61" s="77"/>
      <c r="H61" s="77"/>
      <c r="I61" s="77"/>
      <c r="J61" s="82"/>
      <c r="K61" s="13">
        <v>37</v>
      </c>
      <c r="L61" s="33"/>
    </row>
    <row r="62" spans="1:12" x14ac:dyDescent="0.35">
      <c r="A62" s="1"/>
      <c r="B62" s="77"/>
      <c r="C62" s="77"/>
      <c r="D62" s="77"/>
      <c r="E62" s="77"/>
      <c r="F62" s="77"/>
      <c r="G62" s="77"/>
      <c r="H62" s="77"/>
      <c r="I62" s="77"/>
      <c r="J62" s="82"/>
      <c r="K62" s="14"/>
    </row>
    <row r="63" spans="1:12" x14ac:dyDescent="0.35">
      <c r="A63" s="1">
        <v>38</v>
      </c>
      <c r="B63" s="77" t="s">
        <v>127</v>
      </c>
      <c r="C63" s="77"/>
      <c r="D63" s="77"/>
      <c r="E63" s="77"/>
      <c r="F63" s="77"/>
      <c r="G63" s="77"/>
      <c r="H63" s="77"/>
      <c r="I63" s="77"/>
      <c r="J63" s="82"/>
      <c r="K63" s="13">
        <v>38</v>
      </c>
      <c r="L63" s="33"/>
    </row>
    <row r="64" spans="1:12" x14ac:dyDescent="0.35">
      <c r="A64" s="1"/>
      <c r="B64" s="77"/>
      <c r="C64" s="77"/>
      <c r="D64" s="77"/>
      <c r="E64" s="77"/>
      <c r="F64" s="77"/>
      <c r="G64" s="77"/>
      <c r="H64" s="77"/>
      <c r="I64" s="77"/>
      <c r="J64" s="82"/>
      <c r="K64" s="14"/>
    </row>
    <row r="65" spans="1:12" x14ac:dyDescent="0.35">
      <c r="A65" s="1">
        <v>39</v>
      </c>
      <c r="B65" s="77" t="s">
        <v>128</v>
      </c>
      <c r="C65" s="77"/>
      <c r="D65" s="77"/>
      <c r="E65" s="77"/>
      <c r="F65" s="77"/>
      <c r="G65" s="77"/>
      <c r="H65" s="77"/>
      <c r="I65" s="77"/>
      <c r="J65" s="82"/>
      <c r="K65" s="13">
        <v>39</v>
      </c>
      <c r="L65" s="33"/>
    </row>
    <row r="66" spans="1:12" x14ac:dyDescent="0.35">
      <c r="A66" s="1"/>
      <c r="B66" s="77"/>
      <c r="C66" s="77"/>
      <c r="D66" s="77"/>
      <c r="E66" s="77"/>
      <c r="F66" s="77"/>
      <c r="G66" s="77"/>
      <c r="H66" s="77"/>
      <c r="I66" s="77"/>
      <c r="J66" s="82"/>
      <c r="K66" s="14"/>
    </row>
    <row r="67" spans="1:12" x14ac:dyDescent="0.35">
      <c r="A67" s="1">
        <v>40</v>
      </c>
      <c r="B67" s="77" t="s">
        <v>129</v>
      </c>
      <c r="C67" s="77"/>
      <c r="D67" s="77"/>
      <c r="E67" s="77"/>
      <c r="F67" s="77"/>
      <c r="G67" s="77"/>
      <c r="H67" s="77"/>
      <c r="I67" s="77"/>
      <c r="J67" s="82"/>
      <c r="K67" s="13">
        <v>40</v>
      </c>
      <c r="L67" s="33"/>
    </row>
    <row r="68" spans="1:12" x14ac:dyDescent="0.35">
      <c r="A68" s="1"/>
      <c r="B68" s="77"/>
      <c r="C68" s="77"/>
      <c r="D68" s="77"/>
      <c r="E68" s="77"/>
      <c r="F68" s="77"/>
      <c r="G68" s="77"/>
      <c r="H68" s="77"/>
      <c r="I68" s="77"/>
      <c r="J68" s="82"/>
      <c r="K68" s="14"/>
    </row>
    <row r="69" spans="1:12" x14ac:dyDescent="0.35">
      <c r="A69" s="1">
        <v>41</v>
      </c>
      <c r="B69" s="77" t="s">
        <v>130</v>
      </c>
      <c r="C69" s="77"/>
      <c r="D69" s="77"/>
      <c r="E69" s="77"/>
      <c r="F69" s="77"/>
      <c r="G69" s="77"/>
      <c r="H69" s="77"/>
      <c r="I69" s="77"/>
      <c r="J69" s="82"/>
      <c r="K69" s="13">
        <v>41</v>
      </c>
      <c r="L69" s="33"/>
    </row>
    <row r="70" spans="1:12" x14ac:dyDescent="0.35">
      <c r="A70" s="1"/>
      <c r="B70" s="77"/>
      <c r="C70" s="77"/>
      <c r="D70" s="77"/>
      <c r="E70" s="77"/>
      <c r="F70" s="77"/>
      <c r="G70" s="77"/>
      <c r="H70" s="77"/>
      <c r="I70" s="77"/>
      <c r="J70" s="82"/>
      <c r="K70" s="14"/>
    </row>
    <row r="71" spans="1:12" x14ac:dyDescent="0.35">
      <c r="A71" s="1">
        <v>42</v>
      </c>
      <c r="B71" s="76" t="s">
        <v>131</v>
      </c>
      <c r="C71" s="76"/>
      <c r="D71" s="76"/>
      <c r="E71" s="76"/>
      <c r="F71" s="76"/>
      <c r="G71" s="76"/>
      <c r="H71" s="76"/>
      <c r="I71" s="76"/>
      <c r="J71" s="85"/>
      <c r="K71" s="13">
        <v>42</v>
      </c>
      <c r="L71" s="33"/>
    </row>
    <row r="72" spans="1:12" ht="15" customHeight="1" x14ac:dyDescent="0.35">
      <c r="A72" s="2" t="s">
        <v>132</v>
      </c>
      <c r="B72" s="86" t="s">
        <v>133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1:12" x14ac:dyDescent="0.35">
      <c r="A73" s="16"/>
      <c r="B73" s="18" t="s">
        <v>134</v>
      </c>
      <c r="C73" s="17"/>
      <c r="D73" s="17"/>
      <c r="E73" s="17"/>
      <c r="F73" s="17"/>
      <c r="G73" s="17"/>
      <c r="H73" s="17"/>
      <c r="I73" s="17"/>
      <c r="J73" s="17"/>
      <c r="K73" s="17"/>
      <c r="L73" s="38"/>
    </row>
    <row r="74" spans="1:12" x14ac:dyDescent="0.3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3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1:12" x14ac:dyDescent="0.35">
      <c r="A76" s="2" t="s">
        <v>135</v>
      </c>
      <c r="B76" s="80" t="s">
        <v>136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</row>
    <row r="77" spans="1:12" x14ac:dyDescent="0.3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4"/>
      <c r="L77" s="39"/>
    </row>
    <row r="78" spans="1:12" x14ac:dyDescent="0.35">
      <c r="A78" s="83" t="s">
        <v>7</v>
      </c>
      <c r="B78" s="83"/>
      <c r="C78" s="83"/>
      <c r="D78" s="83"/>
      <c r="E78" s="83"/>
      <c r="F78" s="83"/>
      <c r="G78" s="83"/>
      <c r="H78" s="83"/>
      <c r="I78" s="83"/>
      <c r="J78" s="83"/>
      <c r="K78" s="84"/>
      <c r="L78" s="33">
        <f>-'Financial Statements'!I12</f>
        <v>304</v>
      </c>
    </row>
    <row r="79" spans="1:12" x14ac:dyDescent="0.3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4"/>
      <c r="L79" s="40"/>
    </row>
    <row r="80" spans="1:12" x14ac:dyDescent="0.35">
      <c r="A80" s="83" t="s">
        <v>13</v>
      </c>
      <c r="B80" s="83"/>
      <c r="C80" s="83"/>
      <c r="D80" s="83"/>
      <c r="E80" s="83"/>
      <c r="F80" s="83"/>
      <c r="G80" s="83"/>
      <c r="H80" s="83"/>
      <c r="I80" s="83"/>
      <c r="J80" s="83"/>
      <c r="K80" s="84"/>
      <c r="L80" s="33">
        <f>-'Financial Statements'!I13</f>
        <v>65</v>
      </c>
    </row>
    <row r="81" spans="1:12" x14ac:dyDescent="0.3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4"/>
      <c r="L81" s="40"/>
    </row>
    <row r="82" spans="1:12" x14ac:dyDescent="0.35">
      <c r="A82" s="83" t="s">
        <v>8</v>
      </c>
      <c r="B82" s="83"/>
      <c r="C82" s="83"/>
      <c r="D82" s="83"/>
      <c r="E82" s="83"/>
      <c r="F82" s="83"/>
      <c r="G82" s="83"/>
      <c r="H82" s="83"/>
      <c r="I82" s="83"/>
      <c r="J82" s="83"/>
      <c r="K82" s="84"/>
      <c r="L82" s="33">
        <f>-'Financial Statements'!I19</f>
        <v>200</v>
      </c>
    </row>
    <row r="83" spans="1:12" x14ac:dyDescent="0.3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4"/>
      <c r="L83" s="40"/>
    </row>
    <row r="84" spans="1:12" x14ac:dyDescent="0.3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4"/>
      <c r="L84" s="33"/>
    </row>
    <row r="85" spans="1:12" x14ac:dyDescent="0.3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4"/>
      <c r="L85" s="40"/>
    </row>
    <row r="86" spans="1:12" x14ac:dyDescent="0.3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4"/>
      <c r="L86" s="33"/>
    </row>
    <row r="87" spans="1:12" x14ac:dyDescent="0.3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4"/>
      <c r="L87" s="40"/>
    </row>
    <row r="88" spans="1:12" x14ac:dyDescent="0.3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4"/>
      <c r="L88" s="33"/>
    </row>
    <row r="89" spans="1:12" x14ac:dyDescent="0.3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4"/>
      <c r="L89" s="40"/>
    </row>
    <row r="90" spans="1:12" x14ac:dyDescent="0.3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4"/>
      <c r="L90" s="33"/>
    </row>
    <row r="91" spans="1:12" x14ac:dyDescent="0.3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4"/>
      <c r="L91" s="40"/>
    </row>
    <row r="92" spans="1:12" x14ac:dyDescent="0.3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4"/>
      <c r="L92" s="33"/>
    </row>
    <row r="93" spans="1:12" x14ac:dyDescent="0.3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4"/>
      <c r="L93" s="40"/>
    </row>
    <row r="94" spans="1:12" x14ac:dyDescent="0.3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4"/>
      <c r="L94" s="33"/>
    </row>
    <row r="95" spans="1:12" x14ac:dyDescent="0.35">
      <c r="A95" s="15">
        <v>48</v>
      </c>
      <c r="B95" s="20" t="s">
        <v>137</v>
      </c>
      <c r="C95" s="21"/>
      <c r="D95" s="21"/>
      <c r="E95" s="21"/>
      <c r="F95" s="21"/>
      <c r="G95" s="21"/>
      <c r="H95" s="21"/>
      <c r="I95" s="21"/>
      <c r="J95" s="21"/>
      <c r="K95" s="15">
        <v>48</v>
      </c>
      <c r="L95" s="31">
        <f>SUM(L78:L94)</f>
        <v>569</v>
      </c>
    </row>
  </sheetData>
  <mergeCells count="95">
    <mergeCell ref="A93:K93"/>
    <mergeCell ref="A94:K94"/>
    <mergeCell ref="A74:L74"/>
    <mergeCell ref="A75:L75"/>
    <mergeCell ref="A88:K88"/>
    <mergeCell ref="A89:K89"/>
    <mergeCell ref="A90:K90"/>
    <mergeCell ref="A91:K91"/>
    <mergeCell ref="A92:K92"/>
    <mergeCell ref="A83:K83"/>
    <mergeCell ref="A84:K84"/>
    <mergeCell ref="A85:K85"/>
    <mergeCell ref="A86:K86"/>
    <mergeCell ref="A87:K87"/>
    <mergeCell ref="A78:K78"/>
    <mergeCell ref="A79:K79"/>
    <mergeCell ref="A80:K80"/>
    <mergeCell ref="A81:K81"/>
    <mergeCell ref="A82:K82"/>
    <mergeCell ref="B71:J71"/>
    <mergeCell ref="B72:L72"/>
    <mergeCell ref="B76:L76"/>
    <mergeCell ref="A77:K77"/>
    <mergeCell ref="B66:J66"/>
    <mergeCell ref="B67:J67"/>
    <mergeCell ref="B68:J68"/>
    <mergeCell ref="B69:J69"/>
    <mergeCell ref="B70:J70"/>
    <mergeCell ref="B61:J61"/>
    <mergeCell ref="B62:J62"/>
    <mergeCell ref="B63:J63"/>
    <mergeCell ref="B64:J64"/>
    <mergeCell ref="B65:J65"/>
    <mergeCell ref="B56:J56"/>
    <mergeCell ref="B57:J57"/>
    <mergeCell ref="B58:J58"/>
    <mergeCell ref="B59:J59"/>
    <mergeCell ref="B60:J60"/>
    <mergeCell ref="B51:L51"/>
    <mergeCell ref="B52:J52"/>
    <mergeCell ref="B53:J53"/>
    <mergeCell ref="B54:J54"/>
    <mergeCell ref="B55:J55"/>
    <mergeCell ref="B6:J6"/>
    <mergeCell ref="H41:I41"/>
    <mergeCell ref="H42:I42"/>
    <mergeCell ref="B1:L1"/>
    <mergeCell ref="B2:J2"/>
    <mergeCell ref="B3:J3"/>
    <mergeCell ref="B4:J4"/>
    <mergeCell ref="B5:J5"/>
    <mergeCell ref="B18:J18"/>
    <mergeCell ref="B7:J7"/>
    <mergeCell ref="B8:J8"/>
    <mergeCell ref="B9:L9"/>
    <mergeCell ref="B10:J10"/>
    <mergeCell ref="B11:J11"/>
    <mergeCell ref="B12:J12"/>
    <mergeCell ref="B13:J13"/>
    <mergeCell ref="B14:J14"/>
    <mergeCell ref="B15:J15"/>
    <mergeCell ref="B16:J16"/>
    <mergeCell ref="B17:J17"/>
    <mergeCell ref="B30:J30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C42:G42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C41:G41"/>
    <mergeCell ref="B49:J49"/>
    <mergeCell ref="B50:J50"/>
    <mergeCell ref="B43:J43"/>
    <mergeCell ref="B44:J44"/>
    <mergeCell ref="B45:J45"/>
    <mergeCell ref="B46:L46"/>
    <mergeCell ref="B47:L47"/>
    <mergeCell ref="B48:L48"/>
  </mergeCells>
  <dataValidations count="1">
    <dataValidation type="list" allowBlank="1" showInputMessage="1" showErrorMessage="1" sqref="L55" xr:uid="{F356B32B-6D02-451A-A5CC-6D1C59EE1793}">
      <formula1>"Yes,No"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57150</xdr:colOff>
                    <xdr:row>47</xdr:row>
                    <xdr:rowOff>184150</xdr:rowOff>
                  </from>
                  <to>
                    <xdr:col>11</xdr:col>
                    <xdr:colOff>1485900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48</xdr:row>
                    <xdr:rowOff>171450</xdr:rowOff>
                  </from>
                  <to>
                    <xdr:col>12</xdr:col>
                    <xdr:colOff>19050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69850</xdr:colOff>
                    <xdr:row>50</xdr:row>
                    <xdr:rowOff>184150</xdr:rowOff>
                  </from>
                  <to>
                    <xdr:col>11</xdr:col>
                    <xdr:colOff>1498600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0</xdr:rowOff>
                  </from>
                  <to>
                    <xdr:col>11</xdr:col>
                    <xdr:colOff>1504950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0</xdr:rowOff>
                  </from>
                  <to>
                    <xdr:col>11</xdr:col>
                    <xdr:colOff>1504950</xdr:colOff>
                    <xdr:row>54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Client Data</vt:lpstr>
      <vt:lpstr>Chart of Accounts</vt:lpstr>
      <vt:lpstr>Journal Entries</vt:lpstr>
      <vt:lpstr>Financial Statements</vt:lpstr>
      <vt:lpstr>Managerial Reports</vt:lpstr>
      <vt:lpstr>Schedule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teebo</dc:creator>
  <cp:keywords/>
  <dc:description/>
  <cp:lastModifiedBy>Parker Sherwood</cp:lastModifiedBy>
  <cp:revision/>
  <dcterms:created xsi:type="dcterms:W3CDTF">2023-03-01T03:43:07Z</dcterms:created>
  <dcterms:modified xsi:type="dcterms:W3CDTF">2023-03-28T01:22:54Z</dcterms:modified>
  <cp:category/>
  <cp:contentStatus/>
</cp:coreProperties>
</file>