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ctuck20_byu_edu/Documents/Acc 407/Challenges/"/>
    </mc:Choice>
  </mc:AlternateContent>
  <xr:revisionPtr revIDLastSave="128" documentId="13_ncr:1_{D94FD3CB-E548-4992-ABDF-E1E69A5957D6}" xr6:coauthVersionLast="47" xr6:coauthVersionMax="47" xr10:uidLastSave="{36AD3733-A7BD-4CF8-969E-8A87B464E3F9}"/>
  <bookViews>
    <workbookView xWindow="11424" yWindow="0" windowWidth="11712" windowHeight="13776" xr2:uid="{262FFBE3-F8A3-4CE4-901F-33FEC654FA0C}"/>
  </bookViews>
  <sheets>
    <sheet name="Sheet1" sheetId="1" r:id="rId1"/>
    <sheet name="Answer Report" sheetId="2" r:id="rId2"/>
    <sheet name="Product Mix" sheetId="3" r:id="rId3"/>
  </sheets>
  <definedNames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Sheet1!$G$19</definedName>
    <definedName name="solver_lhs3" localSheetId="0" hidden="1">Sheet1!$G$14</definedName>
    <definedName name="solver_lhs4" localSheetId="0" hidden="1">Sheet1!$G$15</definedName>
    <definedName name="solver_lhs5" localSheetId="0" hidden="1">Sheet1!$G$16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Sheet1!$C$19</definedName>
    <definedName name="solver_rhs3" localSheetId="0" hidden="1">Sheet1!$C$14</definedName>
    <definedName name="solver_rhs4" localSheetId="0" hidden="1">Sheet1!$C$15</definedName>
    <definedName name="solver_rhs5" localSheetId="0" hidden="1">Sheet1!$C$16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3" l="1"/>
  <c r="C11" i="3"/>
  <c r="C12" i="3"/>
  <c r="C13" i="3"/>
  <c r="C14" i="3"/>
  <c r="C15" i="3"/>
  <c r="E26" i="1" a="1"/>
  <c r="E26" i="1"/>
  <c r="F26" i="1" a="1"/>
  <c r="F26" i="1" s="1"/>
  <c r="D26" i="1" a="1"/>
  <c r="D26" i="1" s="1"/>
  <c r="G26" i="1" s="1"/>
  <c r="F23" i="1"/>
  <c r="D23" i="1"/>
  <c r="E20" i="1"/>
  <c r="E23" i="1" s="1"/>
  <c r="F20" i="1"/>
  <c r="D20" i="1"/>
  <c r="G15" i="1"/>
  <c r="G16" i="1"/>
  <c r="G17" i="1"/>
  <c r="G18" i="1"/>
  <c r="G19" i="1"/>
  <c r="G14" i="1"/>
  <c r="XFD1048550" i="1"/>
  <c r="XFD1048551" i="1"/>
  <c r="XFD1048552" i="1"/>
  <c r="XFD1048553" i="1"/>
  <c r="XFD1048554" i="1"/>
  <c r="XFD1048555" i="1" a="1"/>
  <c r="XFD1048555" i="1" s="1"/>
  <c r="XFD1048556" i="1"/>
  <c r="XFD1048557" i="1"/>
  <c r="XFD1048558" i="1"/>
  <c r="XFD1048559" i="1"/>
  <c r="XFD1048560" i="1"/>
  <c r="XFD1048561" i="1"/>
  <c r="XFD1048562" i="1" a="1"/>
  <c r="XFD1048562" i="1" s="1"/>
  <c r="XFD1048563" i="1" a="1"/>
  <c r="XFD1048563" i="1"/>
  <c r="XFD1048564" i="1" a="1"/>
  <c r="XFD1048564" i="1" s="1"/>
  <c r="XFD1048565" i="1" a="1"/>
  <c r="XFD1048565" i="1"/>
  <c r="XFD1048566" i="1" a="1"/>
  <c r="XFD1048566" i="1"/>
  <c r="XFD1048567" i="1" a="1"/>
  <c r="XFD1048567" i="1" s="1"/>
  <c r="XFD1048568" i="1" a="1"/>
  <c r="XFD1048568" i="1" s="1"/>
  <c r="XFD1048569" i="1" a="1"/>
  <c r="XFD1048569" i="1"/>
  <c r="XFD1048570" i="1" a="1"/>
  <c r="XFD1048570" i="1" s="1"/>
  <c r="XFD1048571" i="1" a="1"/>
  <c r="XFD1048571" i="1"/>
  <c r="XFD1048572" i="1" a="1"/>
  <c r="XFD1048572" i="1"/>
  <c r="XFD1048573" i="1" a="1"/>
  <c r="XFD1048573" i="1" s="1"/>
  <c r="XFD1048574" i="1" a="1"/>
  <c r="XFD1048574" i="1" s="1"/>
  <c r="XFD1048575" i="1" a="1"/>
  <c r="XFD1048575" i="1"/>
  <c r="C20" i="1"/>
  <c r="G2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<sst xmlns="http://schemas.openxmlformats.org/spreadsheetml/2006/main" count="49" uniqueCount="38">
  <si>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</si>
  <si>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</si>
  <si>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</si>
  <si>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</si>
  <si>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</si>
  <si>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</si>
  <si>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</si>
  <si>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</si>
  <si>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</si>
  <si>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</si>
  <si>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</si>
  <si>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</si>
  <si>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</si>
  <si>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</si>
  <si>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</si>
  <si>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</si>
  <si>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</si>
  <si>
    <t>Example: Product Mix Problem</t>
  </si>
  <si>
    <t>Your company manufactures TVs, stereos and speakers, using a common parts</t>
  </si>
  <si>
    <t>inventory of power supplies, speaker cones, etc. Parts are in limited supply and you</t>
  </si>
  <si>
    <t>must determine the most profitable mix of products to build. See our Tutorial Online</t>
  </si>
  <si>
    <t>for step-by-step instructions on formulating this linear programming model.</t>
  </si>
  <si>
    <t>TV Set</t>
  </si>
  <si>
    <t>Stereo</t>
  </si>
  <si>
    <t>Speaker</t>
  </si>
  <si>
    <t>Part Name</t>
  </si>
  <si>
    <t>Inventory</t>
  </si>
  <si>
    <t>No. Used</t>
  </si>
  <si>
    <t>Chassis</t>
  </si>
  <si>
    <t>Picture Tube</t>
  </si>
  <si>
    <t>Speaker Cone</t>
  </si>
  <si>
    <t>Power Supply</t>
  </si>
  <si>
    <t>Electronics</t>
  </si>
  <si>
    <t>Profits:</t>
  </si>
  <si>
    <t>By Product</t>
  </si>
  <si>
    <t>To find the optimal solution click the Run button in the upper right of the Add-in.</t>
  </si>
  <si>
    <t>The optimal solution will appear within the worksheet. Press the Reports button to generate an Answer and Sensitivity report.</t>
  </si>
  <si>
    <t>The reports will be added as new worksheets in your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</si>
</sst>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E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 style="thick">
        <color rgb="FF0000FF"/>
      </right>
      <top/>
      <bottom/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6400"/>
      </left>
      <right/>
      <top style="thick">
        <color rgb="FF006400"/>
      </top>
      <bottom style="thick">
        <color rgb="FF006400"/>
      </bottom>
      <diagonal/>
    </border>
    <border>
      <left/>
      <right/>
      <top style="thick">
        <color rgb="FF006400"/>
      </top>
      <bottom style="thick">
        <color rgb="FF0064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0000FF"/>
      </bottom>
      <diagonal/>
    </border>
    <border>
      <left/>
      <right style="thick">
        <color rgb="FFFF0000"/>
      </right>
      <top/>
      <bottom style="thick">
        <color rgb="FF0000FF"/>
      </bottom>
      <diagonal/>
    </border>
    <border>
      <left/>
      <right style="thick">
        <color rgb="FF0000FF"/>
      </right>
      <top style="thick">
        <color rgb="FF006400"/>
      </top>
      <bottom style="thick">
        <color rgb="FF0064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2" fillId="0" borderId="0" xfId="0" applyFont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19" xfId="0" applyFill="1" applyBorder="1"/>
    <xf numFmtId="0" fontId="0" fillId="4" borderId="0" xfId="0" applyFill="1" applyBorder="1"/>
    <xf numFmtId="0" fontId="0" fillId="4" borderId="21" xfId="0" applyFill="1" applyBorder="1"/>
    <xf numFmtId="0" fontId="0" fillId="4" borderId="20" xfId="0" applyFill="1" applyBorder="1"/>
    <xf numFmtId="0" fontId="0" fillId="4" borderId="18" xfId="0" applyFill="1" applyBorder="1"/>
    <xf numFmtId="0" fontId="0" fillId="4" borderId="22" xfId="0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6" fontId="0" fillId="0" borderId="24" xfId="0" applyNumberFormat="1" applyBorder="1"/>
    <xf numFmtId="6" fontId="0" fillId="0" borderId="2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4C316C-6E12-4B8A-932C-EF06DA13B19E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MiAEDRxWUhE1IEQdKjtAEAQ=" value="&quot;UWZRWFhXQ1M=&quot;"/>
    <we:property name="MiAEDRxWUhE1IEQdKjtCABc=" value="&quot;UA==&quot;"/>
    <we:property name="MiAEDRxWUhE1IEQdKjtCBw1+" value="&quot;QXVB&quot;"/>
    <we:property name="MiAEDRxWUhE1IEQdKjtCBw1/" value="&quot;QXVB&quot;"/>
    <we:property name="MiAEDRxWUhE1IEQdKjtCBw15" value="&quot;QXVB&quot;"/>
    <we:property name="MiAEDRxWUhE1IEQdKjtCBw15UA==" value="&quot;QXRcSA==&quot;"/>
    <we:property name="MiAEDRxWUhE1IEQdKjtCBw15UQ==" value="&quot;QXRcSA==&quot;"/>
    <we:property name="MiAEDRxWUhE1IEQdKjtCBw16" value="&quot;QXVB&quot;"/>
    <we:property name="MiAEDRxWUhE1IEQdKjtCBw17" value="&quot;QXVB&quot;"/>
    <we:property name="MiAEDRxWUhE1IEQdKjtCBw18" value="&quot;QXVB&quot;"/>
    <we:property name="MiAEDRxWUhE1IEQdKjtCBw19" value="&quot;QXVB&quot;"/>
    <we:property name="MiAEDRxWUhE1IEQdKjtCBw1w" value="&quot;QXZcSA==&quot;"/>
    <we:property name="MiAEDRxWUhE1IEQdKjtCBw1x" value="&quot;QXVBAQYTFgU/Pg==&quot;"/>
    <we:property name="MiAEDRxWUhE1IEQdKjtCBxI=" value="&quot;VA==&quot;"/>
    <we:property name="MiAEDRxWUhE1IEQdKjtCChJ+" value="&quot;RQ9FWVE=&quot;"/>
    <we:property name="MiAEDRxWUhE1IEQdKjtCChJ/" value="&quot;RQ9FWlg=&quot;"/>
    <we:property name="MiAEDRxWUhE1IEQdKjtCChJ5" value="&quot;RQ9FWVw=&quot;"/>
    <we:property name="MiAEDRxWUhE1IEQdKjtCChJ5UA==" value="&quot;&quot;"/>
    <we:property name="MiAEDRxWUhE1IEQdKjtCChJ5UQ==" value="&quot;&quot;"/>
    <we:property name="MiAEDRxWUhE1IEQdKjtCChJ6" value="&quot;RQ9FWV0=&quot;"/>
    <we:property name="MiAEDRxWUhE1IEQdKjtCChJ7" value="&quot;RQ9FWV4=&quot;"/>
    <we:property name="MiAEDRxWUhE1IEQdKjtCChJ8" value="&quot;RQ9FWV8=&quot;"/>
    <we:property name="MiAEDRxWUhE1IEQdKjtCChJ9" value="&quot;RQ9FWVA=&quot;"/>
    <we:property name="MiAEDRxWUhE1IEQdKjtCChJw" value="&quot;UQ==&quot;"/>
    <we:property name="MiAEDRxWUhE1IEQdKjtCChJx" value="&quot;&quot;"/>
    <we:property name="MiAEDRxWUhE1IEQdKjtCDhk=" value="&quot;UQ==&quot;"/>
    <we:property name="MiAEDRxWUhE1IEQdKjtCEQU=" value="&quot;UQ==&quot;"/>
    <we:property name="MiAEDRxWUhE1IEQdKjtDAQ0=" value="&quot;UA==&quot;"/>
    <we:property name="MiAEDRxWUhE1IEQdKjtDDQI=" value="&quot;UQ==&quot;"/>
    <we:property name="MiAEDRxWUhE1IEQdKjtDERs=" value="&quot;UHhR&quot;"/>
    <we:property name="MiAEDRxWUhE1IEQdKjtDFgA=" value="&quot;UQ==&quot;"/>
    <we:property name="MiAEDRxWUhE1IEQdKjtEDQ0=" value="&quot;UWZRWQ==&quot;"/>
    <we:property name="MiAEDRxWUhE1IEQdKjtGAw0=" value="&quot;UQ==&quot;"/>
    <we:property name="MiAEDRxWUhE1IEQdKjtRAQI=" value="&quot;UWZRWFk=&quot;"/>
    <we:property name="MiAEDRxWUhE1IEQdKjtREBI=" value="&quot;UA==&quot;"/>
    <we:property name="MiAEDRxWUhE1IEQdKjtTFAY=" value="&quot;UWZRWFhW&quot;"/>
    <we:property name="MiAEDRxWUhE1IEQdKjtVDAY=" value="&quot;Jhom&quot;"/>
    <we:property name="MiAEDRxWUhE1IEQdKjtWBwA=" value="&quot;UWZRWFhXQ1M=&quot;"/>
    <we:property name="MiAEDRxWUhE1IEQdKjtXAxE=" value="&quot;UWZRWFhXQ1M=&quot;"/>
    <we:property name="MiAEDRxWUhE1IEQdKjtZEgU=" value="&quot;Ug==&quot;"/>
    <we:property name="MiAEDRxWUhE1IEQdKjtZEgg=" value="&quot;UA==&quot;"/>
    <we:property name="MiAEDRxWUhE1IEQdKjtZEhI=" value="&quot;UWZYUQ==&quot;"/>
    <we:property name="MiAEDRxWUhE1IEQdKjtcChJ+" value="&quot;RQtFWVE=&quot;"/>
    <we:property name="MiAEDRxWUhE1IEQdKjtcChJ/" value="&quot;RQtFWlg=&quot;"/>
    <we:property name="MiAEDRxWUhE1IEQdKjtcChJ5" value="&quot;RQtFWVw=&quot;"/>
    <we:property name="MiAEDRxWUhE1IEQdKjtcChJ5UA==" value="&quot;&quot;"/>
    <we:property name="MiAEDRxWUhE1IEQdKjtcChJ5UQ==" value="&quot;&quot;"/>
    <we:property name="MiAEDRxWUhE1IEQdKjtcChJ6" value="&quot;RQtFWV0=&quot;"/>
    <we:property name="MiAEDRxWUhE1IEQdKjtcChJ7" value="&quot;RQtFWV4=&quot;"/>
    <we:property name="MiAEDRxWUhE1IEQdKjtcChJ8" value="&quot;RQtFWV8=&quot;"/>
    <we:property name="MiAEDRxWUhE1IEQdKjtcChJ9" value="&quot;RQtFWVA=&quot;"/>
    <we:property name="MiAEDRxWUhE1IEQdKjtcChJw" value="&quot;RQxFWltdVyR+fgE=&quot;"/>
    <we:property name="MiAEDRxWUhE1IEQdKjtcChJx" value="&quot;RQxFWVxdVyR+fQs=&quot;"/>
    <we:property name="MiAEDRxWUhE1IEQdKjtcEhE=" value="&quot;UQ==&quot;"/>
    <we:property name="MiAEDRxWUhE1IEQdKjtcEhU=" value="&quot;UQ==&quot;"/>
    <we:property name="MiAEDRxWUhE1IEQdKjtdBxU=" value="&quot;UA==&quot;"/>
    <we:property name="MiAEDRxWUhE1IEQdKjtdDAg=" value="&quot;Ung=&quot;"/>
    <we:property name="MiAEDRxWUhE1IEQdKjtdEBU=" value="&quot;UWZRX10=&quot;"/>
    <we:property name="MiAEDRxWUhE1IEQdKjtdEQ0=" value="&quot;UQ==&quot;"/>
    <we:property name="MiAEDRxWUhE1IEQdKjteBwY=" value="&quot;UA==&quot;"/>
    <we:property name="MiAEDRxWUhE1IEQdKjteFhM=" value="&quot;Uw==&quot;"/>
    <we:property name="MiAEDRxWUhE1IEQdKjteFww=" value="&quot;WA==&quot;"/>
    <we:property name="MiAEDRxWUi04Jg==" value="&quot;JnpXTCxDQlY=&quot;"/>
    <we:property name="MiAEDRxWUi87NH8RNg==" value="&quot;Uw==&quot;"/>
    <we:property name="MiAEDRxWUjQ7PlsZOghVEQ==" value="&quot;RQxFWVxdVyR+fQs=&quot;"/>
    <we:property name="UniqueID" value="&quot;20238191695186747595&quot;"/>
    <we:property name="MiAEDRxWUjQ7PlsZOghVEVA=" value="&quot;&quot;"/>
    <we:property name="MToODB0EB0IXJUpZKwtcFAQ6PgYdCg==" value="&quot;Uw==&quot;"/>
    <we:property name="MToODB0EB0IXJUpZKwtcFAQ6PhoNC0I=" value="&quot;QXRcSA==&quot;"/>
    <we:property name="MToODB0EB0IXJUpZKwtcFAQ6PhoNC0E=" value="&quot;QXZcSA==&quot;"/>
    <we:property name="MToODB0EB0IXJUpZKwtcFAQ6PgQAFEI=" value="&quot;RQtFWVldVyF+fQc=&quot;"/>
    <we:property name="MToODB0EB0IXJUpZKwtcFAQ6PhoAFEI=" value="&quot;RQpFWVldVyB+fQc=&quot;"/>
    <we:property name="MToODB0EB0IXJUpZKwtcFAQ6PgQAFEE=" value="&quot;RQxFUVJDNUZj&quot;"/>
    <we:property name="MToODB0EB0IXJUpZKwtcFAQ6PhoAFEE=" value="&quot;UQ==&quot;"/>
    <we:property name="MToODB0EB0IXJUpZDgVCCwAqDQ0b" value="&quot;RQxFUVJDNUZj&quot;"/>
    <we:property name="MToODB0EB0IXJUpZFwZa" value="&quot;RQxFWVA=&quot;"/>
    <we:property name="MToODB0EB0IXJUpZFQVILwgm" value="&quot;UA==&quot;"/>
    <we:property name="MToODB0EB0IXJUpZKwtcFAQ6Pg0GAA==" value="&quot;UQ==&quot;"/>
    <we:property name="MToODB0EB0IXJUpZKwtcFAQ6PgYNAA==" value="&quot;UA==&quot;"/>
  </we:properties>
  <we:bindings>
    <we:binding id="refEdit" type="matrix" appref="{F3116FA3-5816-4EC3-965D-3566D99AA368}"/>
    <we:binding id="Worker" type="matrix" appref="{83617AD7-D1A3-455F-880C-A415C3C3FFB5}"/>
    <we:binding id="Sheet1refEdit" type="matrix" appref="{A3C6FBAC-09AE-4386-A2E7-1396FC286CFE}"/>
    <we:binding id="Sheet1Worker" type="matrix" appref="{A346103C-5341-4829-A443-5E0790F6DF79}"/>
    <we:binding id="Var$D$14:$F$19" type="matrix" appref="{06C9314E-997A-419F-8648-418655A534D7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workbookViewId="0">
      <selection activeCell="K16" sqref="K16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6" t="s">
        <v>0</v>
      </c>
      <c r="E2" s="37"/>
      <c r="F2" s="38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35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20" si="0"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 t="shared" si="0"/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3">
        <f>D22-D20</f>
        <v>40</v>
      </c>
      <c r="E23" s="33">
        <f t="shared" ref="E23:F23" si="2">E22-E20</f>
        <v>0</v>
      </c>
      <c r="F23" s="33">
        <f t="shared" si="2"/>
        <v>100</v>
      </c>
    </row>
    <row r="25" spans="2:8" ht="15" thickBot="1" x14ac:dyDescent="0.35"/>
    <row r="26" spans="2:8" ht="15" thickBot="1" x14ac:dyDescent="0.35">
      <c r="B26" s="34" t="s">
        <v>16</v>
      </c>
      <c r="C26" s="35"/>
      <c r="D26" s="31">
        <f t="array" ref="D26">SUMPRODUCT(D4:D9,D14:D19)</f>
        <v>34080</v>
      </c>
      <c r="E26" s="31">
        <f t="array" ref="E26">SUMPRODUCT(E4:E9,E14:E19)</f>
        <v>50160</v>
      </c>
      <c r="F26" s="31">
        <f t="array" ref="F26">SUMPRODUCT(F4:F9,F14:F19)</f>
        <v>18800</v>
      </c>
      <c r="G26" s="32">
        <f>SUM(D26:F26)</f>
        <v>103040</v>
      </c>
      <c r="H26" s="25" t="s">
        <v>13</v>
      </c>
    </row>
    <row r="1048550" spans="16384:16384" x14ac:dyDescent="0.3">
      <c r="XFD1048550">
        <f>solver_pre</f>
        <v>9.9999999999999995E-7</v>
      </c>
    </row>
    <row r="1048551" spans="16384:16384" x14ac:dyDescent="0.3">
      <c r="XFD1048551">
        <f>solver_scl</f>
        <v>2</v>
      </c>
    </row>
    <row r="1048552" spans="16384:16384" x14ac:dyDescent="0.3">
      <c r="XFD1048552">
        <f>solver_rlx</f>
        <v>2</v>
      </c>
    </row>
    <row r="1048553" spans="16384:16384" x14ac:dyDescent="0.3">
      <c r="XFD1048553">
        <f>solver_tol</f>
        <v>0.01</v>
      </c>
    </row>
    <row r="1048554" spans="16384:16384" x14ac:dyDescent="0.3">
      <c r="XFD1048554">
        <f>solver_cvg</f>
        <v>1E-4</v>
      </c>
    </row>
    <row r="1048555" spans="16384:16384" x14ac:dyDescent="0.3">
      <c r="XFD1048555" t="e" cm="1">
        <f t="array" ref="XFD1048555">AREAS(solver_adj1)</f>
        <v>#NAME?</v>
      </c>
    </row>
    <row r="1048556" spans="16384:16384" x14ac:dyDescent="0.3">
      <c r="XFD1048556">
        <f>solver_ssz</f>
        <v>100</v>
      </c>
    </row>
    <row r="1048557" spans="16384:16384" x14ac:dyDescent="0.3">
      <c r="XFD1048557">
        <f>solver_rsd</f>
        <v>0</v>
      </c>
    </row>
    <row r="1048558" spans="16384:16384" x14ac:dyDescent="0.3">
      <c r="XFD1048558">
        <f>solver_mrt</f>
        <v>7.4999999999999997E-2</v>
      </c>
    </row>
    <row r="1048559" spans="16384:16384" x14ac:dyDescent="0.3">
      <c r="XFD1048559">
        <f>solver_mni</f>
        <v>30</v>
      </c>
    </row>
    <row r="1048560" spans="16384:16384" x14ac:dyDescent="0.3">
      <c r="XFD1048560">
        <f>solver_rbv</f>
        <v>2</v>
      </c>
    </row>
    <row r="1048561" spans="16384:16384" x14ac:dyDescent="0.3">
      <c r="XFD1048561">
        <f>solver_neg</f>
        <v>1</v>
      </c>
    </row>
    <row r="1048562" spans="16384:16384" x14ac:dyDescent="0.3">
      <c r="XFD1048562" t="e" cm="1">
        <f t="array" ref="XFD1048562">solver_ntr</f>
        <v>#NAME?</v>
      </c>
    </row>
    <row r="1048563" spans="16384:16384" x14ac:dyDescent="0.3">
      <c r="XFD1048563" t="e" cm="1">
        <f t="array" ref="XFD1048563">solver_acc</f>
        <v>#NAME?</v>
      </c>
    </row>
    <row r="1048564" spans="16384:16384" x14ac:dyDescent="0.3">
      <c r="XFD1048564" t="e" cm="1">
        <f t="array" ref="XFD1048564">solver_res</f>
        <v>#NAME?</v>
      </c>
    </row>
    <row r="1048565" spans="16384:16384" x14ac:dyDescent="0.3">
      <c r="XFD1048565" t="e" cm="1">
        <f t="array" ref="XFD1048565">solver_ars</f>
        <v>#NAME?</v>
      </c>
    </row>
    <row r="1048566" spans="16384:16384" x14ac:dyDescent="0.3">
      <c r="XFD1048566" t="e" cm="1">
        <f t="array" ref="XFD1048566">solver_sta</f>
        <v>#NAME?</v>
      </c>
    </row>
    <row r="1048567" spans="16384:16384" x14ac:dyDescent="0.3">
      <c r="XFD1048567" t="e" cm="1">
        <f t="array" ref="XFD1048567">solver_met</f>
        <v>#NAME?</v>
      </c>
    </row>
    <row r="1048568" spans="16384:16384" x14ac:dyDescent="0.3">
      <c r="XFD1048568" t="e" cm="1">
        <f t="array" ref="XFD1048568">solver_soc</f>
        <v>#NAME?</v>
      </c>
    </row>
    <row r="1048569" spans="16384:16384" x14ac:dyDescent="0.3">
      <c r="XFD1048569" t="e" cm="1">
        <f t="array" ref="XFD1048569">solver_lpt</f>
        <v>#NAME?</v>
      </c>
    </row>
    <row r="1048570" spans="16384:16384" x14ac:dyDescent="0.3">
      <c r="XFD1048570" t="e" cm="1">
        <f t="array" ref="XFD1048570">solver_lpp</f>
        <v>#NAME?</v>
      </c>
    </row>
    <row r="1048571" spans="16384:16384" x14ac:dyDescent="0.3">
      <c r="XFD1048571" t="e" cm="1">
        <f t="array" ref="XFD1048571">solver_gap</f>
        <v>#NAME?</v>
      </c>
    </row>
    <row r="1048572" spans="16384:16384" x14ac:dyDescent="0.3">
      <c r="XFD1048572" t="e" cm="1">
        <f t="array" ref="XFD1048572">solver_ips</f>
        <v>#NAME?</v>
      </c>
    </row>
    <row r="1048573" spans="16384:16384" x14ac:dyDescent="0.3">
      <c r="XFD1048573" t="e" cm="1">
        <f t="array" ref="XFD1048573">solver_fea</f>
        <v>#NAME?</v>
      </c>
    </row>
    <row r="1048574" spans="16384:16384" x14ac:dyDescent="0.3">
      <c r="XFD1048574" t="e" cm="1">
        <f t="array" ref="XFD1048574">solver_ipi</f>
        <v>#NAME?</v>
      </c>
    </row>
    <row r="1048575" spans="16384:16384" x14ac:dyDescent="0.3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F3116FA3-5816-4EC3-965D-3566D99AA368}">
          <xm:f>Sheet1!1:1048576</xm:f>
        </x15:webExtension>
        <x15:webExtension appRef="{83617AD7-D1A3-455F-880C-A415C3C3FFB5}">
          <xm:f>Sheet1!XFD1048550:XFD1048575</xm:f>
        </x15:webExtension>
        <x15:webExtension appRef="{A3C6FBAC-09AE-4386-A2E7-1396FC286CFE}">
          <xm:f>Sheet1!1:1048576</xm:f>
        </x15:webExtension>
        <x15:webExtension appRef="{A346103C-5341-4829-A443-5E0790F6DF79}">
          <xm:f>Sheet1!XFD1048550:XFD1048575</xm:f>
        </x15:webExtension>
        <x15:webExtension appRef="{06C9314E-997A-419F-8648-418655A534D7}">
          <xm:f>Sheet1!$D$14:$F$19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47E3-E617-441D-A147-74E162D6C3E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27BA-D414-410C-8E8C-D28F419D7744}">
  <dimension ref="A1:L23"/>
  <sheetViews>
    <sheetView workbookViewId="0"/>
  </sheetViews>
  <sheetFormatPr defaultRowHeight="14.4" x14ac:dyDescent="0.3"/>
  <sheetData>
    <row r="1" spans="1:9" ht="15" thickBot="1" x14ac:dyDescent="0.35">
      <c r="A1" s="45" t="s">
        <v>17</v>
      </c>
    </row>
    <row r="2" spans="1:9" ht="15" thickTop="1" x14ac:dyDescent="0.3">
      <c r="A2" s="55" t="s">
        <v>18</v>
      </c>
      <c r="B2" s="56"/>
      <c r="C2" s="56"/>
      <c r="D2" s="56"/>
      <c r="E2" s="56"/>
      <c r="F2" s="56"/>
      <c r="G2" s="56"/>
      <c r="H2" s="56"/>
      <c r="I2" s="57"/>
    </row>
    <row r="3" spans="1:9" x14ac:dyDescent="0.3">
      <c r="A3" s="58" t="s">
        <v>19</v>
      </c>
      <c r="B3" s="59"/>
      <c r="C3" s="59"/>
      <c r="D3" s="59"/>
      <c r="E3" s="59"/>
      <c r="F3" s="59"/>
      <c r="G3" s="59"/>
      <c r="H3" s="59"/>
      <c r="I3" s="60"/>
    </row>
    <row r="4" spans="1:9" x14ac:dyDescent="0.3">
      <c r="A4" s="58" t="s">
        <v>20</v>
      </c>
      <c r="B4" s="59"/>
      <c r="C4" s="59"/>
      <c r="D4" s="59"/>
      <c r="E4" s="59"/>
      <c r="F4" s="59"/>
      <c r="G4" s="59"/>
      <c r="H4" s="59"/>
      <c r="I4" s="60"/>
    </row>
    <row r="5" spans="1:9" ht="15" thickBot="1" x14ac:dyDescent="0.35">
      <c r="A5" s="61" t="s">
        <v>21</v>
      </c>
      <c r="B5" s="62"/>
      <c r="C5" s="62"/>
      <c r="D5" s="62"/>
      <c r="E5" s="62"/>
      <c r="F5" s="62"/>
      <c r="G5" s="62"/>
      <c r="H5" s="62"/>
      <c r="I5" s="63"/>
    </row>
    <row r="6" spans="1:9" ht="15" thickTop="1" x14ac:dyDescent="0.3"/>
    <row r="7" spans="1:9" ht="15" thickBot="1" x14ac:dyDescent="0.35"/>
    <row r="8" spans="1:9" ht="15.6" thickTop="1" thickBot="1" x14ac:dyDescent="0.35">
      <c r="A8" s="52"/>
      <c r="B8" s="53"/>
      <c r="C8" s="53"/>
      <c r="D8" s="53" t="s">
        <v>22</v>
      </c>
      <c r="E8" s="53" t="s">
        <v>23</v>
      </c>
      <c r="F8" s="54" t="s">
        <v>24</v>
      </c>
    </row>
    <row r="9" spans="1:9" ht="15.6" thickTop="1" thickBot="1" x14ac:dyDescent="0.35">
      <c r="A9" s="48"/>
      <c r="B9" s="46"/>
      <c r="C9" s="46"/>
      <c r="D9" s="64">
        <v>100</v>
      </c>
      <c r="E9" s="65">
        <v>100</v>
      </c>
      <c r="F9" s="72">
        <v>100</v>
      </c>
    </row>
    <row r="10" spans="1:9" ht="15.6" thickTop="1" thickBot="1" x14ac:dyDescent="0.35">
      <c r="A10" s="48" t="s">
        <v>25</v>
      </c>
      <c r="B10" s="46" t="s">
        <v>26</v>
      </c>
      <c r="C10" s="46" t="s">
        <v>27</v>
      </c>
      <c r="D10" s="46"/>
      <c r="E10" s="46"/>
      <c r="F10" s="50"/>
    </row>
    <row r="11" spans="1:9" ht="15" thickTop="1" x14ac:dyDescent="0.3">
      <c r="A11" s="48" t="s">
        <v>28</v>
      </c>
      <c r="B11" s="68">
        <v>450</v>
      </c>
      <c r="C11" s="69">
        <f>SUMPRODUCT(D11:F11, $D$9:$F$9)</f>
        <v>200</v>
      </c>
      <c r="D11" s="46">
        <v>1</v>
      </c>
      <c r="E11" s="46">
        <v>1</v>
      </c>
      <c r="F11" s="50">
        <v>0</v>
      </c>
    </row>
    <row r="12" spans="1:9" x14ac:dyDescent="0.3">
      <c r="A12" s="48" t="s">
        <v>29</v>
      </c>
      <c r="B12" s="66">
        <v>250</v>
      </c>
      <c r="C12" s="67">
        <f>SUMPRODUCT(D12:F12, $D$9:$F$9)</f>
        <v>100</v>
      </c>
      <c r="D12" s="46">
        <v>1</v>
      </c>
      <c r="E12" s="46">
        <v>0</v>
      </c>
      <c r="F12" s="50">
        <v>0</v>
      </c>
    </row>
    <row r="13" spans="1:9" x14ac:dyDescent="0.3">
      <c r="A13" s="48" t="s">
        <v>30</v>
      </c>
      <c r="B13" s="66">
        <v>800</v>
      </c>
      <c r="C13" s="67">
        <f>SUMPRODUCT(D13:F13, $D$9:$F$9)</f>
        <v>500</v>
      </c>
      <c r="D13" s="46">
        <v>2</v>
      </c>
      <c r="E13" s="46">
        <v>2</v>
      </c>
      <c r="F13" s="50">
        <v>1</v>
      </c>
    </row>
    <row r="14" spans="1:9" x14ac:dyDescent="0.3">
      <c r="A14" s="48" t="s">
        <v>31</v>
      </c>
      <c r="B14" s="66">
        <v>450</v>
      </c>
      <c r="C14" s="67">
        <f>SUMPRODUCT(D14:F14, $D$9:$F$9)</f>
        <v>200</v>
      </c>
      <c r="D14" s="46">
        <v>1</v>
      </c>
      <c r="E14" s="46">
        <v>1</v>
      </c>
      <c r="F14" s="50">
        <v>0</v>
      </c>
    </row>
    <row r="15" spans="1:9" ht="15" thickBot="1" x14ac:dyDescent="0.35">
      <c r="A15" s="49" t="s">
        <v>32</v>
      </c>
      <c r="B15" s="70">
        <v>600</v>
      </c>
      <c r="C15" s="71">
        <f>SUMPRODUCT(D15:F15, $D$9:$F$9)</f>
        <v>400</v>
      </c>
      <c r="D15" s="47">
        <v>2</v>
      </c>
      <c r="E15" s="47">
        <v>1</v>
      </c>
      <c r="F15" s="51">
        <v>1</v>
      </c>
    </row>
    <row r="16" spans="1:9" ht="15.6" thickTop="1" thickBot="1" x14ac:dyDescent="0.35">
      <c r="D16" t="s">
        <v>33</v>
      </c>
    </row>
    <row r="17" spans="1:12" ht="15" thickTop="1" x14ac:dyDescent="0.3">
      <c r="B17" s="52"/>
      <c r="C17" s="53" t="s">
        <v>34</v>
      </c>
      <c r="D17" s="73">
        <v>75</v>
      </c>
      <c r="E17" s="73">
        <v>50</v>
      </c>
      <c r="F17" s="74">
        <v>35</v>
      </c>
    </row>
    <row r="18" spans="1:12" ht="15" thickBot="1" x14ac:dyDescent="0.35">
      <c r="B18" s="49"/>
      <c r="C18" s="47" t="s">
        <v>13</v>
      </c>
      <c r="D18" s="47">
        <f>SUMPRODUCT(D17:F17, $D$9:$F$9)</f>
        <v>16000</v>
      </c>
      <c r="E18" s="47"/>
      <c r="F18" s="51"/>
    </row>
    <row r="19" spans="1:12" ht="15.6" thickTop="1" thickBot="1" x14ac:dyDescent="0.35"/>
    <row r="20" spans="1:12" ht="15" thickTop="1" x14ac:dyDescent="0.3">
      <c r="A20" s="55" t="s">
        <v>35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/>
    </row>
    <row r="21" spans="1:12" x14ac:dyDescent="0.3">
      <c r="A21" s="58" t="s">
        <v>36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60"/>
    </row>
    <row r="22" spans="1:12" ht="15" thickBot="1" x14ac:dyDescent="0.35">
      <c r="A22" s="61" t="s">
        <v>37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3"/>
    </row>
    <row r="23" spans="1:12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Answer Report</vt:lpstr>
      <vt:lpstr>Product Mix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Chase Tucker</cp:lastModifiedBy>
  <cp:revision/>
  <dcterms:created xsi:type="dcterms:W3CDTF">2023-02-13T20:13:42Z</dcterms:created>
  <dcterms:modified xsi:type="dcterms:W3CDTF">2023-09-20T05:34:39Z</dcterms:modified>
  <cp:category/>
  <cp:contentStatus/>
</cp:coreProperties>
</file>